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4\20240825岐阜県民スポーツ\エントリーシート\"/>
    </mc:Choice>
  </mc:AlternateContent>
  <xr:revisionPtr revIDLastSave="0" documentId="13_ncr:1_{6B489FDB-8467-41D9-897F-B1EED1104D2E}" xr6:coauthVersionLast="47" xr6:coauthVersionMax="47" xr10:uidLastSave="{00000000-0000-0000-0000-000000000000}"/>
  <workbookProtection workbookAlgorithmName="SHA-512" workbookHashValue="GC5WEo/iy+N/Ew61iuMqP0mywwE0o0vs8tbca9Blz1IatLG9XzKtJl+wOn61DcWKDg+Y8epXi2NLFhrg0meM0g==" workbookSaltValue="knu/1V1OyYdyL6Dn5A/Dxw==" workbookSpinCount="100000" lockStructure="1"/>
  <bookViews>
    <workbookView xWindow="-120" yWindow="-120" windowWidth="29040" windowHeight="15720" xr2:uid="{00000000-000D-0000-FFFF-FFFF00000000}"/>
  </bookViews>
  <sheets>
    <sheet name="申込書" sheetId="1" r:id="rId1"/>
    <sheet name="男子申込一覧表" sheetId="2" r:id="rId2"/>
    <sheet name="女子申込一覧表" sheetId="14" r:id="rId3"/>
    <sheet name="リレーエントリー用紙" sheetId="4" r:id="rId4"/>
    <sheet name="参加選手一覧" sheetId="15" r:id="rId5"/>
    <sheet name="団体" sheetId="7" state="hidden" r:id="rId6"/>
    <sheet name="所属1" sheetId="8" state="hidden" r:id="rId7"/>
    <sheet name="選手" sheetId="9" state="hidden" r:id="rId8"/>
    <sheet name="エントリー" sheetId="10" state="hidden" r:id="rId9"/>
    <sheet name="チーム" sheetId="11" state="hidden" r:id="rId10"/>
  </sheets>
  <definedNames>
    <definedName name="_xlnm.Print_Area" localSheetId="3">リレーエントリー用紙!$A$1:$G$39</definedName>
    <definedName name="_xlnm.Print_Area" localSheetId="4">参加選手一覧!$B$2:$U$84</definedName>
    <definedName name="_xlnm.Print_Area" localSheetId="2">女子申込一覧表!$A$1:$AA$105</definedName>
    <definedName name="_xlnm.Print_Area" localSheetId="0">申込書!$B$1:$X$32</definedName>
    <definedName name="_xlnm.Print_Area" localSheetId="1">男子申込一覧表!$A$1:$AA$105</definedName>
    <definedName name="_xlnm.Print_Titles" localSheetId="4">参加選手一覧!$C:$G,参加選手一覧!$2:$4</definedName>
    <definedName name="_xlnm.Print_Titles" localSheetId="2">女子申込一覧表!$A:$J,女子申込一覧表!$1:$5</definedName>
    <definedName name="_xlnm.Print_Titles" localSheetId="1">男子申込一覧表!$A:$J,男子申込一覧表!$1:$5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4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6" i="4"/>
  <c r="AQ6" i="4" s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6" i="4"/>
  <c r="BA26" i="4" l="1"/>
  <c r="BA27" i="4"/>
  <c r="BA28" i="4"/>
  <c r="BA29" i="4"/>
  <c r="BA30" i="4"/>
  <c r="BA31" i="4"/>
  <c r="BA34" i="4" l="1"/>
  <c r="O22" i="1" s="1"/>
  <c r="AA110" i="2"/>
  <c r="U3" i="7" l="1"/>
  <c r="T3" i="7"/>
  <c r="Y3" i="7"/>
  <c r="X3" i="7"/>
  <c r="W3" i="7"/>
  <c r="V3" i="7"/>
  <c r="H14" i="14" l="1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AA109" i="2" l="1"/>
  <c r="CO109" i="2" s="1"/>
  <c r="CO110" i="2"/>
  <c r="AA111" i="2"/>
  <c r="CO111" i="2" s="1"/>
  <c r="AA112" i="2"/>
  <c r="CO112" i="2" s="1"/>
  <c r="AA113" i="2"/>
  <c r="CO113" i="2" s="1"/>
  <c r="AA114" i="2"/>
  <c r="AA115" i="2"/>
  <c r="AA116" i="2"/>
  <c r="AA117" i="2"/>
  <c r="CO117" i="2" s="1"/>
  <c r="AA118" i="2"/>
  <c r="CO118" i="2" s="1"/>
  <c r="AA119" i="2"/>
  <c r="CO119" i="2" s="1"/>
  <c r="AA120" i="2"/>
  <c r="CO120" i="2" s="1"/>
  <c r="AA121" i="2"/>
  <c r="AA122" i="2"/>
  <c r="AA123" i="2"/>
  <c r="AA124" i="2"/>
  <c r="CO124" i="2" s="1"/>
  <c r="AA125" i="2"/>
  <c r="CO125" i="2" s="1"/>
  <c r="AA126" i="2"/>
  <c r="CO126" i="2" s="1"/>
  <c r="AA127" i="2"/>
  <c r="CO127" i="2" s="1"/>
  <c r="AA128" i="2"/>
  <c r="CO128" i="2" s="1"/>
  <c r="AA129" i="2"/>
  <c r="AA130" i="2"/>
  <c r="AA131" i="2"/>
  <c r="CO131" i="2" s="1"/>
  <c r="AA132" i="2"/>
  <c r="CO132" i="2" s="1"/>
  <c r="AA133" i="2"/>
  <c r="CO133" i="2" s="1"/>
  <c r="AA134" i="2"/>
  <c r="CO134" i="2" s="1"/>
  <c r="AA135" i="2"/>
  <c r="CO135" i="2" s="1"/>
  <c r="AA136" i="2"/>
  <c r="CO136" i="2" s="1"/>
  <c r="AA137" i="2"/>
  <c r="AA138" i="2"/>
  <c r="CO138" i="2" s="1"/>
  <c r="AA139" i="2"/>
  <c r="AA140" i="2"/>
  <c r="CO140" i="2" s="1"/>
  <c r="AA141" i="2"/>
  <c r="CO141" i="2" s="1"/>
  <c r="AA142" i="2"/>
  <c r="CO142" i="2" s="1"/>
  <c r="AA143" i="2"/>
  <c r="CO143" i="2" s="1"/>
  <c r="AA144" i="2"/>
  <c r="CO144" i="2" s="1"/>
  <c r="AA145" i="2"/>
  <c r="AA146" i="2"/>
  <c r="AA147" i="2"/>
  <c r="CO147" i="2" s="1"/>
  <c r="AA148" i="2"/>
  <c r="CO148" i="2" s="1"/>
  <c r="AA149" i="2"/>
  <c r="CO149" i="2" s="1"/>
  <c r="AA150" i="2"/>
  <c r="CO150" i="2" s="1"/>
  <c r="AA151" i="2"/>
  <c r="CO151" i="2" s="1"/>
  <c r="AA152" i="2"/>
  <c r="CO152" i="2" s="1"/>
  <c r="AA153" i="2"/>
  <c r="AA154" i="2"/>
  <c r="CO154" i="2" s="1"/>
  <c r="AA155" i="2"/>
  <c r="CO155" i="2" s="1"/>
  <c r="AA156" i="2"/>
  <c r="CO156" i="2" s="1"/>
  <c r="AA157" i="2"/>
  <c r="CO157" i="2" s="1"/>
  <c r="AA158" i="2"/>
  <c r="CO158" i="2" s="1"/>
  <c r="AA159" i="2"/>
  <c r="CO159" i="2" s="1"/>
  <c r="AA160" i="2"/>
  <c r="CO160" i="2" s="1"/>
  <c r="AA161" i="2"/>
  <c r="AA162" i="2"/>
  <c r="AA163" i="2"/>
  <c r="CO163" i="2" s="1"/>
  <c r="AA164" i="2"/>
  <c r="CO164" i="2" s="1"/>
  <c r="AA165" i="2"/>
  <c r="CO165" i="2" s="1"/>
  <c r="AA166" i="2"/>
  <c r="CO166" i="2" s="1"/>
  <c r="AA167" i="2"/>
  <c r="CO167" i="2" s="1"/>
  <c r="AA168" i="2"/>
  <c r="CO168" i="2" s="1"/>
  <c r="AA169" i="2"/>
  <c r="AA170" i="2"/>
  <c r="CO170" i="2" s="1"/>
  <c r="AA171" i="2"/>
  <c r="CO171" i="2" s="1"/>
  <c r="AA172" i="2"/>
  <c r="CO172" i="2" s="1"/>
  <c r="AA173" i="2"/>
  <c r="CO173" i="2" s="1"/>
  <c r="AA174" i="2"/>
  <c r="CO174" i="2" s="1"/>
  <c r="AA175" i="2"/>
  <c r="CO175" i="2" s="1"/>
  <c r="AA176" i="2"/>
  <c r="CO176" i="2" s="1"/>
  <c r="AA177" i="2"/>
  <c r="AA178" i="2"/>
  <c r="AA179" i="2"/>
  <c r="CO179" i="2" s="1"/>
  <c r="AA180" i="2"/>
  <c r="CO180" i="2" s="1"/>
  <c r="AA181" i="2"/>
  <c r="CO181" i="2" s="1"/>
  <c r="AA182" i="2"/>
  <c r="CO182" i="2" s="1"/>
  <c r="AA183" i="2"/>
  <c r="CO183" i="2" s="1"/>
  <c r="AA184" i="2"/>
  <c r="CO184" i="2" s="1"/>
  <c r="AA185" i="2"/>
  <c r="AA186" i="2"/>
  <c r="CO186" i="2" s="1"/>
  <c r="AA187" i="2"/>
  <c r="AA188" i="2"/>
  <c r="CO188" i="2" s="1"/>
  <c r="AA189" i="2"/>
  <c r="CO189" i="2" s="1"/>
  <c r="AA190" i="2"/>
  <c r="CO190" i="2" s="1"/>
  <c r="AA191" i="2"/>
  <c r="CO191" i="2" s="1"/>
  <c r="AA192" i="2"/>
  <c r="CO192" i="2" s="1"/>
  <c r="AA193" i="2"/>
  <c r="AA194" i="2"/>
  <c r="AA195" i="2"/>
  <c r="CO195" i="2" s="1"/>
  <c r="AA196" i="2"/>
  <c r="CO196" i="2" s="1"/>
  <c r="AA197" i="2"/>
  <c r="CO197" i="2" s="1"/>
  <c r="AA198" i="2"/>
  <c r="CO198" i="2" s="1"/>
  <c r="AA199" i="2"/>
  <c r="CO199" i="2" s="1"/>
  <c r="AA200" i="2"/>
  <c r="CO200" i="2" s="1"/>
  <c r="AA201" i="2"/>
  <c r="AA202" i="2"/>
  <c r="CO202" i="2" s="1"/>
  <c r="AA203" i="2"/>
  <c r="CO203" i="2" s="1"/>
  <c r="AA204" i="2"/>
  <c r="CO204" i="2" s="1"/>
  <c r="AA205" i="2"/>
  <c r="CO205" i="2" s="1"/>
  <c r="AA206" i="2"/>
  <c r="CO206" i="2" s="1"/>
  <c r="AA207" i="2"/>
  <c r="CO207" i="2" s="1"/>
  <c r="AA108" i="2"/>
  <c r="CO108" i="2" s="1"/>
  <c r="CO114" i="2"/>
  <c r="CO115" i="2"/>
  <c r="CO116" i="2"/>
  <c r="CO121" i="2"/>
  <c r="CO122" i="2"/>
  <c r="CO123" i="2"/>
  <c r="CO129" i="2"/>
  <c r="CO130" i="2"/>
  <c r="CO137" i="2"/>
  <c r="CO139" i="2"/>
  <c r="CO145" i="2"/>
  <c r="CO146" i="2"/>
  <c r="CO153" i="2"/>
  <c r="CO161" i="2"/>
  <c r="CO162" i="2"/>
  <c r="CO169" i="2"/>
  <c r="CO177" i="2"/>
  <c r="CO178" i="2"/>
  <c r="CO185" i="2"/>
  <c r="CO187" i="2"/>
  <c r="CO193" i="2"/>
  <c r="CO194" i="2"/>
  <c r="CO201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O92" i="2"/>
  <c r="CO93" i="2"/>
  <c r="CO94" i="2"/>
  <c r="CO95" i="2"/>
  <c r="CO96" i="2"/>
  <c r="CO97" i="2"/>
  <c r="CO98" i="2"/>
  <c r="CO99" i="2"/>
  <c r="CO100" i="2"/>
  <c r="CO101" i="2"/>
  <c r="CO102" i="2"/>
  <c r="CO103" i="2"/>
  <c r="CO104" i="2"/>
  <c r="CO105" i="2"/>
  <c r="CO6" i="2"/>
  <c r="G14" i="14" l="1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98" i="2" l="1"/>
  <c r="AX96" i="14"/>
  <c r="AY96" i="14" s="1"/>
  <c r="G182" i="2"/>
  <c r="AX80" i="14"/>
  <c r="AY80" i="14" s="1"/>
  <c r="G158" i="2"/>
  <c r="AX56" i="14"/>
  <c r="AY56" i="14" s="1"/>
  <c r="G205" i="2"/>
  <c r="AX103" i="14"/>
  <c r="AY103" i="14" s="1"/>
  <c r="G197" i="2"/>
  <c r="AX95" i="14"/>
  <c r="AY95" i="14" s="1"/>
  <c r="G189" i="2"/>
  <c r="AX87" i="14"/>
  <c r="AY87" i="14" s="1"/>
  <c r="G181" i="2"/>
  <c r="AX79" i="14"/>
  <c r="AY79" i="14" s="1"/>
  <c r="G165" i="2"/>
  <c r="AX63" i="14"/>
  <c r="AY63" i="14" s="1"/>
  <c r="G157" i="2"/>
  <c r="AX55" i="14"/>
  <c r="AY55" i="14" s="1"/>
  <c r="G149" i="2"/>
  <c r="AX47" i="14"/>
  <c r="AY47" i="14" s="1"/>
  <c r="G141" i="2"/>
  <c r="AX39" i="14"/>
  <c r="AY39" i="14" s="1"/>
  <c r="G133" i="2"/>
  <c r="AX31" i="14"/>
  <c r="AY31" i="14" s="1"/>
  <c r="G125" i="2"/>
  <c r="AX23" i="14"/>
  <c r="AY23" i="14" s="1"/>
  <c r="G204" i="2"/>
  <c r="AX102" i="14"/>
  <c r="AY102" i="14" s="1"/>
  <c r="G188" i="2"/>
  <c r="AX86" i="14"/>
  <c r="AY86" i="14" s="1"/>
  <c r="G180" i="2"/>
  <c r="AX78" i="14"/>
  <c r="AY78" i="14" s="1"/>
  <c r="G172" i="2"/>
  <c r="AX70" i="14"/>
  <c r="AY70" i="14" s="1"/>
  <c r="G164" i="2"/>
  <c r="AX62" i="14"/>
  <c r="AY62" i="14" s="1"/>
  <c r="G156" i="2"/>
  <c r="AX54" i="14"/>
  <c r="AY54" i="14" s="1"/>
  <c r="G148" i="2"/>
  <c r="AX46" i="14"/>
  <c r="AY46" i="14" s="1"/>
  <c r="G140" i="2"/>
  <c r="AX38" i="14"/>
  <c r="AY38" i="14" s="1"/>
  <c r="G132" i="2"/>
  <c r="AX30" i="14"/>
  <c r="AY30" i="14" s="1"/>
  <c r="G124" i="2"/>
  <c r="AX22" i="14"/>
  <c r="AY22" i="14" s="1"/>
  <c r="G116" i="2"/>
  <c r="AX14" i="14"/>
  <c r="AY14" i="14" s="1"/>
  <c r="G203" i="2"/>
  <c r="AX101" i="14"/>
  <c r="AY101" i="14" s="1"/>
  <c r="G195" i="2"/>
  <c r="AX93" i="14"/>
  <c r="AY93" i="14" s="1"/>
  <c r="G187" i="2"/>
  <c r="AX85" i="14"/>
  <c r="AY85" i="14" s="1"/>
  <c r="G179" i="2"/>
  <c r="AX77" i="14"/>
  <c r="AY77" i="14" s="1"/>
  <c r="G171" i="2"/>
  <c r="AX69" i="14"/>
  <c r="AY69" i="14" s="1"/>
  <c r="G163" i="2"/>
  <c r="AX61" i="14"/>
  <c r="AY61" i="14" s="1"/>
  <c r="G155" i="2"/>
  <c r="AX53" i="14"/>
  <c r="AY53" i="14" s="1"/>
  <c r="G147" i="2"/>
  <c r="AX45" i="14"/>
  <c r="AY45" i="14" s="1"/>
  <c r="G139" i="2"/>
  <c r="AX37" i="14"/>
  <c r="AY37" i="14" s="1"/>
  <c r="G131" i="2"/>
  <c r="AX29" i="14"/>
  <c r="AY29" i="14" s="1"/>
  <c r="G123" i="2"/>
  <c r="AX21" i="14"/>
  <c r="AY21" i="14" s="1"/>
  <c r="G186" i="2"/>
  <c r="AX84" i="14"/>
  <c r="AY84" i="14" s="1"/>
  <c r="G154" i="2"/>
  <c r="AX52" i="14"/>
  <c r="AY52" i="14" s="1"/>
  <c r="G146" i="2"/>
  <c r="AX44" i="14"/>
  <c r="AY44" i="14" s="1"/>
  <c r="G138" i="2"/>
  <c r="AX36" i="14"/>
  <c r="AY36" i="14" s="1"/>
  <c r="G130" i="2"/>
  <c r="AX28" i="14"/>
  <c r="AY28" i="14" s="1"/>
  <c r="G122" i="2"/>
  <c r="AX20" i="14"/>
  <c r="AY20" i="14" s="1"/>
  <c r="G178" i="2"/>
  <c r="AX76" i="14"/>
  <c r="AY76" i="14" s="1"/>
  <c r="G177" i="2"/>
  <c r="AX75" i="14"/>
  <c r="AY75" i="14" s="1"/>
  <c r="G121" i="2"/>
  <c r="AX19" i="14"/>
  <c r="AY19" i="14" s="1"/>
  <c r="G202" i="2"/>
  <c r="AX100" i="14"/>
  <c r="AY100" i="14" s="1"/>
  <c r="G170" i="2"/>
  <c r="AX68" i="14"/>
  <c r="AY68" i="14" s="1"/>
  <c r="G200" i="2"/>
  <c r="AX98" i="14"/>
  <c r="AY98" i="14" s="1"/>
  <c r="G194" i="2"/>
  <c r="AX92" i="14"/>
  <c r="AY92" i="14" s="1"/>
  <c r="G162" i="2"/>
  <c r="AX60" i="14"/>
  <c r="AY60" i="14" s="1"/>
  <c r="G201" i="2"/>
  <c r="AX99" i="14"/>
  <c r="AY99" i="14" s="1"/>
  <c r="G193" i="2"/>
  <c r="AX91" i="14"/>
  <c r="AY91" i="14" s="1"/>
  <c r="G185" i="2"/>
  <c r="AX83" i="14"/>
  <c r="AY83" i="14" s="1"/>
  <c r="G169" i="2"/>
  <c r="AX67" i="14"/>
  <c r="AY67" i="14" s="1"/>
  <c r="G161" i="2"/>
  <c r="AX59" i="14"/>
  <c r="AY59" i="14" s="1"/>
  <c r="G153" i="2"/>
  <c r="AX51" i="14"/>
  <c r="AY51" i="14" s="1"/>
  <c r="G145" i="2"/>
  <c r="AX43" i="14"/>
  <c r="AY43" i="14" s="1"/>
  <c r="G137" i="2"/>
  <c r="AX35" i="14"/>
  <c r="AY35" i="14" s="1"/>
  <c r="G129" i="2"/>
  <c r="AX27" i="14"/>
  <c r="AY27" i="14" s="1"/>
  <c r="G192" i="2"/>
  <c r="AX90" i="14"/>
  <c r="AY90" i="14" s="1"/>
  <c r="G184" i="2"/>
  <c r="AX82" i="14"/>
  <c r="AY82" i="14" s="1"/>
  <c r="G176" i="2"/>
  <c r="AX74" i="14"/>
  <c r="AY74" i="14" s="1"/>
  <c r="G168" i="2"/>
  <c r="AX66" i="14"/>
  <c r="AY66" i="14" s="1"/>
  <c r="G160" i="2"/>
  <c r="AX58" i="14"/>
  <c r="AY58" i="14" s="1"/>
  <c r="G152" i="2"/>
  <c r="AX50" i="14"/>
  <c r="AY50" i="14" s="1"/>
  <c r="G144" i="2"/>
  <c r="AX42" i="14"/>
  <c r="AY42" i="14" s="1"/>
  <c r="G136" i="2"/>
  <c r="AX34" i="14"/>
  <c r="AY34" i="14" s="1"/>
  <c r="G128" i="2"/>
  <c r="AX26" i="14"/>
  <c r="AY26" i="14" s="1"/>
  <c r="G120" i="2"/>
  <c r="AX18" i="14"/>
  <c r="AY18" i="14" s="1"/>
  <c r="G207" i="2"/>
  <c r="AX105" i="14"/>
  <c r="AY105" i="14" s="1"/>
  <c r="G199" i="2"/>
  <c r="AX97" i="14"/>
  <c r="AY97" i="14" s="1"/>
  <c r="G191" i="2"/>
  <c r="AX89" i="14"/>
  <c r="AY89" i="14" s="1"/>
  <c r="G183" i="2"/>
  <c r="AX81" i="14"/>
  <c r="AY81" i="14" s="1"/>
  <c r="G175" i="2"/>
  <c r="AX73" i="14"/>
  <c r="AY73" i="14" s="1"/>
  <c r="G167" i="2"/>
  <c r="AX65" i="14"/>
  <c r="AY65" i="14" s="1"/>
  <c r="G159" i="2"/>
  <c r="AX57" i="14"/>
  <c r="AY57" i="14" s="1"/>
  <c r="G151" i="2"/>
  <c r="AX49" i="14"/>
  <c r="AY49" i="14" s="1"/>
  <c r="G143" i="2"/>
  <c r="AX41" i="14"/>
  <c r="AY41" i="14" s="1"/>
  <c r="G135" i="2"/>
  <c r="AX33" i="14"/>
  <c r="AY33" i="14" s="1"/>
  <c r="G127" i="2"/>
  <c r="AX25" i="14"/>
  <c r="AY25" i="14" s="1"/>
  <c r="G119" i="2"/>
  <c r="AX17" i="14"/>
  <c r="AY17" i="14" s="1"/>
  <c r="G206" i="2"/>
  <c r="AX104" i="14"/>
  <c r="AY104" i="14" s="1"/>
  <c r="G174" i="2"/>
  <c r="AX72" i="14"/>
  <c r="AY72" i="14" s="1"/>
  <c r="G150" i="2"/>
  <c r="AX48" i="14"/>
  <c r="AY48" i="14" s="1"/>
  <c r="G142" i="2"/>
  <c r="AX40" i="14"/>
  <c r="AY40" i="14" s="1"/>
  <c r="G134" i="2"/>
  <c r="AX32" i="14"/>
  <c r="AY32" i="14" s="1"/>
  <c r="G126" i="2"/>
  <c r="AX24" i="14"/>
  <c r="AY24" i="14" s="1"/>
  <c r="G118" i="2"/>
  <c r="AX16" i="14"/>
  <c r="AY16" i="14" s="1"/>
  <c r="G190" i="2"/>
  <c r="AX88" i="14"/>
  <c r="AY88" i="14" s="1"/>
  <c r="G173" i="2"/>
  <c r="AX71" i="14"/>
  <c r="AY71" i="14" s="1"/>
  <c r="G117" i="2"/>
  <c r="AX15" i="14"/>
  <c r="AY15" i="14" s="1"/>
  <c r="G166" i="2"/>
  <c r="AX64" i="14"/>
  <c r="AY64" i="14" s="1"/>
  <c r="G196" i="2"/>
  <c r="AX94" i="14"/>
  <c r="AY94" i="14" s="1"/>
  <c r="C7" i="14"/>
  <c r="C8" i="14"/>
  <c r="C110" i="2" s="1"/>
  <c r="CS110" i="2" s="1"/>
  <c r="C9" i="14"/>
  <c r="C111" i="2" s="1"/>
  <c r="CS111" i="2" s="1"/>
  <c r="C10" i="14"/>
  <c r="C112" i="2" s="1"/>
  <c r="CS112" i="2" s="1"/>
  <c r="C11" i="14"/>
  <c r="C12" i="14"/>
  <c r="C114" i="2" s="1"/>
  <c r="CS114" i="2" s="1"/>
  <c r="C13" i="14"/>
  <c r="C115" i="2" s="1"/>
  <c r="CS115" i="2" s="1"/>
  <c r="C14" i="14"/>
  <c r="C116" i="2" s="1"/>
  <c r="CS116" i="2" s="1"/>
  <c r="C15" i="14"/>
  <c r="C117" i="2" s="1"/>
  <c r="CS117" i="2" s="1"/>
  <c r="C16" i="14"/>
  <c r="C118" i="2" s="1"/>
  <c r="CS118" i="2" s="1"/>
  <c r="C17" i="14"/>
  <c r="C119" i="2" s="1"/>
  <c r="CS119" i="2" s="1"/>
  <c r="C18" i="14"/>
  <c r="C120" i="2" s="1"/>
  <c r="CS120" i="2" s="1"/>
  <c r="C19" i="14"/>
  <c r="C20" i="14"/>
  <c r="C21" i="14"/>
  <c r="C22" i="14"/>
  <c r="C124" i="2" s="1"/>
  <c r="CS124" i="2" s="1"/>
  <c r="C23" i="14"/>
  <c r="C24" i="14"/>
  <c r="C126" i="2" s="1"/>
  <c r="CS126" i="2" s="1"/>
  <c r="C25" i="14"/>
  <c r="C127" i="2" s="1"/>
  <c r="CS127" i="2" s="1"/>
  <c r="C26" i="14"/>
  <c r="C128" i="2" s="1"/>
  <c r="CS128" i="2" s="1"/>
  <c r="C27" i="14"/>
  <c r="C129" i="2" s="1"/>
  <c r="CS129" i="2" s="1"/>
  <c r="C28" i="14"/>
  <c r="C130" i="2" s="1"/>
  <c r="CS130" i="2" s="1"/>
  <c r="C29" i="14"/>
  <c r="C30" i="14"/>
  <c r="C132" i="2" s="1"/>
  <c r="CS132" i="2" s="1"/>
  <c r="C31" i="14"/>
  <c r="C133" i="2" s="1"/>
  <c r="CS133" i="2" s="1"/>
  <c r="C32" i="14"/>
  <c r="C134" i="2" s="1"/>
  <c r="CS134" i="2" s="1"/>
  <c r="C33" i="14"/>
  <c r="C34" i="14"/>
  <c r="C136" i="2" s="1"/>
  <c r="CS136" i="2" s="1"/>
  <c r="C35" i="14"/>
  <c r="C36" i="14"/>
  <c r="C37" i="14"/>
  <c r="C38" i="14"/>
  <c r="C140" i="2" s="1"/>
  <c r="CS140" i="2" s="1"/>
  <c r="C39" i="14"/>
  <c r="C40" i="14"/>
  <c r="C142" i="2" s="1"/>
  <c r="CS142" i="2" s="1"/>
  <c r="C41" i="14"/>
  <c r="C143" i="2" s="1"/>
  <c r="CS143" i="2" s="1"/>
  <c r="C42" i="14"/>
  <c r="C144" i="2" s="1"/>
  <c r="CS144" i="2" s="1"/>
  <c r="C43" i="14"/>
  <c r="C44" i="14"/>
  <c r="C146" i="2" s="1"/>
  <c r="CS146" i="2" s="1"/>
  <c r="C45" i="14"/>
  <c r="C46" i="14"/>
  <c r="C148" i="2" s="1"/>
  <c r="CS148" i="2" s="1"/>
  <c r="C47" i="14"/>
  <c r="C149" i="2" s="1"/>
  <c r="CS149" i="2" s="1"/>
  <c r="C48" i="14"/>
  <c r="C150" i="2" s="1"/>
  <c r="CS150" i="2" s="1"/>
  <c r="C49" i="14"/>
  <c r="C151" i="2" s="1"/>
  <c r="CS151" i="2" s="1"/>
  <c r="C50" i="14"/>
  <c r="C152" i="2" s="1"/>
  <c r="CS152" i="2" s="1"/>
  <c r="C51" i="14"/>
  <c r="C153" i="2" s="1"/>
  <c r="CS153" i="2" s="1"/>
  <c r="C52" i="14"/>
  <c r="C53" i="14"/>
  <c r="C54" i="14"/>
  <c r="C156" i="2" s="1"/>
  <c r="CS156" i="2" s="1"/>
  <c r="C55" i="14"/>
  <c r="C56" i="14"/>
  <c r="C158" i="2" s="1"/>
  <c r="CS158" i="2" s="1"/>
  <c r="C57" i="14"/>
  <c r="C58" i="14"/>
  <c r="C160" i="2" s="1"/>
  <c r="CS160" i="2" s="1"/>
  <c r="C59" i="14"/>
  <c r="C60" i="14"/>
  <c r="C162" i="2" s="1"/>
  <c r="CS162" i="2" s="1"/>
  <c r="C61" i="14"/>
  <c r="C62" i="14"/>
  <c r="C164" i="2" s="1"/>
  <c r="CS164" i="2" s="1"/>
  <c r="C63" i="14"/>
  <c r="C165" i="2" s="1"/>
  <c r="CS165" i="2" s="1"/>
  <c r="C64" i="14"/>
  <c r="C166" i="2" s="1"/>
  <c r="CS166" i="2" s="1"/>
  <c r="C65" i="14"/>
  <c r="C167" i="2" s="1"/>
  <c r="CS167" i="2" s="1"/>
  <c r="C66" i="14"/>
  <c r="C168" i="2" s="1"/>
  <c r="CS168" i="2" s="1"/>
  <c r="C67" i="14"/>
  <c r="C68" i="14"/>
  <c r="C69" i="14"/>
  <c r="C70" i="14"/>
  <c r="C172" i="2" s="1"/>
  <c r="CS172" i="2" s="1"/>
  <c r="C71" i="14"/>
  <c r="C72" i="14"/>
  <c r="C174" i="2" s="1"/>
  <c r="CS174" i="2" s="1"/>
  <c r="C73" i="14"/>
  <c r="C175" i="2" s="1"/>
  <c r="CS175" i="2" s="1"/>
  <c r="C74" i="14"/>
  <c r="C176" i="2" s="1"/>
  <c r="CS176" i="2" s="1"/>
  <c r="C75" i="14"/>
  <c r="C76" i="14"/>
  <c r="C178" i="2" s="1"/>
  <c r="CS178" i="2" s="1"/>
  <c r="C77" i="14"/>
  <c r="C78" i="14"/>
  <c r="C180" i="2" s="1"/>
  <c r="CS180" i="2" s="1"/>
  <c r="C79" i="14"/>
  <c r="C80" i="14"/>
  <c r="C182" i="2" s="1"/>
  <c r="CS182" i="2" s="1"/>
  <c r="C81" i="14"/>
  <c r="C82" i="14"/>
  <c r="C184" i="2" s="1"/>
  <c r="CS184" i="2" s="1"/>
  <c r="C83" i="14"/>
  <c r="C84" i="14"/>
  <c r="C85" i="14"/>
  <c r="C86" i="14"/>
  <c r="C188" i="2" s="1"/>
  <c r="CS188" i="2" s="1"/>
  <c r="C87" i="14"/>
  <c r="C88" i="14"/>
  <c r="C190" i="2" s="1"/>
  <c r="CS190" i="2" s="1"/>
  <c r="C89" i="14"/>
  <c r="C191" i="2" s="1"/>
  <c r="CS191" i="2" s="1"/>
  <c r="C90" i="14"/>
  <c r="C192" i="2" s="1"/>
  <c r="CS192" i="2" s="1"/>
  <c r="C91" i="14"/>
  <c r="C92" i="14"/>
  <c r="C194" i="2" s="1"/>
  <c r="CS194" i="2" s="1"/>
  <c r="C93" i="14"/>
  <c r="C94" i="14"/>
  <c r="C196" i="2" s="1"/>
  <c r="CS196" i="2" s="1"/>
  <c r="C95" i="14"/>
  <c r="C197" i="2" s="1"/>
  <c r="CS197" i="2" s="1"/>
  <c r="C96" i="14"/>
  <c r="C198" i="2" s="1"/>
  <c r="CS198" i="2" s="1"/>
  <c r="C97" i="14"/>
  <c r="C199" i="2" s="1"/>
  <c r="CS199" i="2" s="1"/>
  <c r="C98" i="14"/>
  <c r="C200" i="2" s="1"/>
  <c r="CS200" i="2" s="1"/>
  <c r="C99" i="14"/>
  <c r="C100" i="14"/>
  <c r="C101" i="14"/>
  <c r="C102" i="14"/>
  <c r="C204" i="2" s="1"/>
  <c r="CS204" i="2" s="1"/>
  <c r="C103" i="14"/>
  <c r="C104" i="14"/>
  <c r="C206" i="2" s="1"/>
  <c r="CS206" i="2" s="1"/>
  <c r="C105" i="14"/>
  <c r="C6" i="14"/>
  <c r="C108" i="2" s="1"/>
  <c r="CS108" i="2" s="1"/>
  <c r="BJ7" i="14"/>
  <c r="BJ8" i="14"/>
  <c r="BJ9" i="14"/>
  <c r="BJ10" i="14"/>
  <c r="BJ11" i="14"/>
  <c r="BJ12" i="14"/>
  <c r="BJ13" i="14"/>
  <c r="BJ14" i="14"/>
  <c r="BJ15" i="14"/>
  <c r="BJ16" i="14"/>
  <c r="BJ17" i="14"/>
  <c r="BJ18" i="14"/>
  <c r="BJ19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34" i="14"/>
  <c r="BJ35" i="14"/>
  <c r="BJ36" i="14"/>
  <c r="BJ37" i="14"/>
  <c r="BJ38" i="14"/>
  <c r="BJ39" i="14"/>
  <c r="BJ40" i="14"/>
  <c r="BJ41" i="14"/>
  <c r="BJ42" i="14"/>
  <c r="BJ43" i="14"/>
  <c r="BJ44" i="14"/>
  <c r="BJ45" i="14"/>
  <c r="BJ46" i="14"/>
  <c r="BJ47" i="14"/>
  <c r="BJ48" i="14"/>
  <c r="BJ49" i="14"/>
  <c r="BJ50" i="14"/>
  <c r="BJ51" i="14"/>
  <c r="BJ52" i="14"/>
  <c r="BJ53" i="14"/>
  <c r="BJ54" i="14"/>
  <c r="BJ55" i="14"/>
  <c r="BJ56" i="14"/>
  <c r="BJ57" i="14"/>
  <c r="BJ58" i="14"/>
  <c r="BJ59" i="14"/>
  <c r="BJ60" i="14"/>
  <c r="BJ61" i="14"/>
  <c r="BJ62" i="14"/>
  <c r="BJ63" i="14"/>
  <c r="BJ64" i="14"/>
  <c r="BJ65" i="14"/>
  <c r="BJ66" i="14"/>
  <c r="BJ67" i="14"/>
  <c r="BJ68" i="14"/>
  <c r="BJ69" i="14"/>
  <c r="BJ70" i="14"/>
  <c r="BJ71" i="14"/>
  <c r="BJ72" i="14"/>
  <c r="BJ73" i="14"/>
  <c r="BJ74" i="14"/>
  <c r="BJ75" i="14"/>
  <c r="BJ76" i="14"/>
  <c r="BJ77" i="14"/>
  <c r="BJ78" i="14"/>
  <c r="BJ79" i="14"/>
  <c r="BJ80" i="14"/>
  <c r="BJ81" i="14"/>
  <c r="BJ82" i="14"/>
  <c r="BJ83" i="14"/>
  <c r="BJ84" i="14"/>
  <c r="BJ85" i="14"/>
  <c r="BJ86" i="14"/>
  <c r="BJ87" i="14"/>
  <c r="BJ88" i="14"/>
  <c r="BJ89" i="14"/>
  <c r="BJ90" i="14"/>
  <c r="BJ91" i="14"/>
  <c r="BJ92" i="14"/>
  <c r="BJ93" i="14"/>
  <c r="BJ94" i="14"/>
  <c r="BJ95" i="14"/>
  <c r="BJ96" i="14"/>
  <c r="BJ97" i="14"/>
  <c r="BJ98" i="14"/>
  <c r="BJ99" i="14"/>
  <c r="BJ100" i="14"/>
  <c r="BJ101" i="14"/>
  <c r="BJ102" i="14"/>
  <c r="BJ103" i="14"/>
  <c r="BJ104" i="14"/>
  <c r="BJ105" i="14"/>
  <c r="BJ6" i="14"/>
  <c r="C109" i="2"/>
  <c r="CS109" i="2" s="1"/>
  <c r="D109" i="2"/>
  <c r="D110" i="2"/>
  <c r="BJ110" i="2" s="1"/>
  <c r="D111" i="2"/>
  <c r="BJ111" i="2" s="1"/>
  <c r="D112" i="2"/>
  <c r="C113" i="2"/>
  <c r="CS113" i="2" s="1"/>
  <c r="D113" i="2"/>
  <c r="BJ113" i="2" s="1"/>
  <c r="D114" i="2"/>
  <c r="BJ114" i="2" s="1"/>
  <c r="D115" i="2"/>
  <c r="D116" i="2"/>
  <c r="D117" i="2"/>
  <c r="BJ117" i="2" s="1"/>
  <c r="D118" i="2"/>
  <c r="BJ118" i="2" s="1"/>
  <c r="D119" i="2"/>
  <c r="BJ119" i="2" s="1"/>
  <c r="D120" i="2"/>
  <c r="BJ120" i="2" s="1"/>
  <c r="C121" i="2"/>
  <c r="CS121" i="2" s="1"/>
  <c r="D121" i="2"/>
  <c r="C122" i="2"/>
  <c r="CS122" i="2" s="1"/>
  <c r="D122" i="2"/>
  <c r="BJ122" i="2" s="1"/>
  <c r="C123" i="2"/>
  <c r="CS123" i="2" s="1"/>
  <c r="D123" i="2"/>
  <c r="D124" i="2"/>
  <c r="BJ124" i="2" s="1"/>
  <c r="C125" i="2"/>
  <c r="CS125" i="2" s="1"/>
  <c r="D125" i="2"/>
  <c r="BJ125" i="2" s="1"/>
  <c r="D126" i="2"/>
  <c r="BJ126" i="2" s="1"/>
  <c r="D127" i="2"/>
  <c r="D128" i="2"/>
  <c r="D129" i="2"/>
  <c r="BJ129" i="2" s="1"/>
  <c r="D130" i="2"/>
  <c r="BJ130" i="2" s="1"/>
  <c r="C131" i="2"/>
  <c r="CS131" i="2" s="1"/>
  <c r="D131" i="2"/>
  <c r="D132" i="2"/>
  <c r="BJ132" i="2" s="1"/>
  <c r="D133" i="2"/>
  <c r="BJ133" i="2" s="1"/>
  <c r="D134" i="2"/>
  <c r="BJ134" i="2" s="1"/>
  <c r="C135" i="2"/>
  <c r="CS135" i="2" s="1"/>
  <c r="D135" i="2"/>
  <c r="D136" i="2"/>
  <c r="BJ136" i="2" s="1"/>
  <c r="C137" i="2"/>
  <c r="CS137" i="2" s="1"/>
  <c r="D137" i="2"/>
  <c r="C138" i="2"/>
  <c r="CS138" i="2" s="1"/>
  <c r="D138" i="2"/>
  <c r="BJ138" i="2" s="1"/>
  <c r="C139" i="2"/>
  <c r="CS139" i="2" s="1"/>
  <c r="D139" i="2"/>
  <c r="BJ139" i="2" s="1"/>
  <c r="D140" i="2"/>
  <c r="BJ140" i="2" s="1"/>
  <c r="C141" i="2"/>
  <c r="CS141" i="2" s="1"/>
  <c r="D141" i="2"/>
  <c r="D142" i="2"/>
  <c r="BJ142" i="2" s="1"/>
  <c r="D143" i="2"/>
  <c r="D144" i="2"/>
  <c r="BJ144" i="2" s="1"/>
  <c r="C145" i="2"/>
  <c r="CS145" i="2" s="1"/>
  <c r="D145" i="2"/>
  <c r="D146" i="2"/>
  <c r="BJ146" i="2" s="1"/>
  <c r="C147" i="2"/>
  <c r="CS147" i="2" s="1"/>
  <c r="D147" i="2"/>
  <c r="D148" i="2"/>
  <c r="BJ148" i="2" s="1"/>
  <c r="D149" i="2"/>
  <c r="BJ149" i="2" s="1"/>
  <c r="D150" i="2"/>
  <c r="BJ150" i="2" s="1"/>
  <c r="D151" i="2"/>
  <c r="BJ151" i="2" s="1"/>
  <c r="D152" i="2"/>
  <c r="BJ152" i="2" s="1"/>
  <c r="D153" i="2"/>
  <c r="C154" i="2"/>
  <c r="CS154" i="2" s="1"/>
  <c r="D154" i="2"/>
  <c r="BJ154" i="2" s="1"/>
  <c r="C155" i="2"/>
  <c r="CS155" i="2" s="1"/>
  <c r="D155" i="2"/>
  <c r="D156" i="2"/>
  <c r="BJ156" i="2" s="1"/>
  <c r="C157" i="2"/>
  <c r="CS157" i="2" s="1"/>
  <c r="D157" i="2"/>
  <c r="D158" i="2"/>
  <c r="BJ158" i="2" s="1"/>
  <c r="C159" i="2"/>
  <c r="CS159" i="2" s="1"/>
  <c r="D159" i="2"/>
  <c r="D160" i="2"/>
  <c r="BJ160" i="2" s="1"/>
  <c r="C161" i="2"/>
  <c r="CS161" i="2" s="1"/>
  <c r="D161" i="2"/>
  <c r="D162" i="2"/>
  <c r="BJ162" i="2" s="1"/>
  <c r="C163" i="2"/>
  <c r="CS163" i="2" s="1"/>
  <c r="D163" i="2"/>
  <c r="D164" i="2"/>
  <c r="BJ164" i="2" s="1"/>
  <c r="D165" i="2"/>
  <c r="BJ165" i="2" s="1"/>
  <c r="D166" i="2"/>
  <c r="BJ166" i="2" s="1"/>
  <c r="D167" i="2"/>
  <c r="D168" i="2"/>
  <c r="BJ168" i="2" s="1"/>
  <c r="C169" i="2"/>
  <c r="CS169" i="2" s="1"/>
  <c r="D169" i="2"/>
  <c r="C170" i="2"/>
  <c r="CS170" i="2" s="1"/>
  <c r="D170" i="2"/>
  <c r="BJ170" i="2" s="1"/>
  <c r="C171" i="2"/>
  <c r="CS171" i="2" s="1"/>
  <c r="D171" i="2"/>
  <c r="D172" i="2"/>
  <c r="BJ172" i="2" s="1"/>
  <c r="C173" i="2"/>
  <c r="CS173" i="2" s="1"/>
  <c r="D173" i="2"/>
  <c r="BJ173" i="2" s="1"/>
  <c r="D174" i="2"/>
  <c r="BJ174" i="2" s="1"/>
  <c r="D175" i="2"/>
  <c r="D176" i="2"/>
  <c r="BJ176" i="2" s="1"/>
  <c r="C177" i="2"/>
  <c r="CS177" i="2" s="1"/>
  <c r="D177" i="2"/>
  <c r="D178" i="2"/>
  <c r="BJ178" i="2" s="1"/>
  <c r="C179" i="2"/>
  <c r="CS179" i="2" s="1"/>
  <c r="D179" i="2"/>
  <c r="D180" i="2"/>
  <c r="BJ180" i="2" s="1"/>
  <c r="C181" i="2"/>
  <c r="CS181" i="2" s="1"/>
  <c r="D181" i="2"/>
  <c r="BJ181" i="2" s="1"/>
  <c r="D182" i="2"/>
  <c r="BJ182" i="2" s="1"/>
  <c r="C183" i="2"/>
  <c r="CS183" i="2" s="1"/>
  <c r="D183" i="2"/>
  <c r="BJ183" i="2" s="1"/>
  <c r="D184" i="2"/>
  <c r="BJ184" i="2" s="1"/>
  <c r="C185" i="2"/>
  <c r="CS185" i="2" s="1"/>
  <c r="D185" i="2"/>
  <c r="C186" i="2"/>
  <c r="CS186" i="2" s="1"/>
  <c r="D186" i="2"/>
  <c r="BJ186" i="2" s="1"/>
  <c r="C187" i="2"/>
  <c r="CS187" i="2" s="1"/>
  <c r="D187" i="2"/>
  <c r="BJ187" i="2" s="1"/>
  <c r="D188" i="2"/>
  <c r="BJ188" i="2" s="1"/>
  <c r="C189" i="2"/>
  <c r="CS189" i="2" s="1"/>
  <c r="D189" i="2"/>
  <c r="D190" i="2"/>
  <c r="BJ190" i="2" s="1"/>
  <c r="D191" i="2"/>
  <c r="D192" i="2"/>
  <c r="BJ192" i="2" s="1"/>
  <c r="C193" i="2"/>
  <c r="CS193" i="2" s="1"/>
  <c r="D193" i="2"/>
  <c r="BJ193" i="2" s="1"/>
  <c r="D194" i="2"/>
  <c r="BJ194" i="2" s="1"/>
  <c r="C195" i="2"/>
  <c r="CS195" i="2" s="1"/>
  <c r="D195" i="2"/>
  <c r="D196" i="2"/>
  <c r="BJ196" i="2" s="1"/>
  <c r="D197" i="2"/>
  <c r="BJ197" i="2" s="1"/>
  <c r="D198" i="2"/>
  <c r="BJ198" i="2" s="1"/>
  <c r="D199" i="2"/>
  <c r="BJ199" i="2" s="1"/>
  <c r="D200" i="2"/>
  <c r="BJ200" i="2" s="1"/>
  <c r="C201" i="2"/>
  <c r="CS201" i="2" s="1"/>
  <c r="D201" i="2"/>
  <c r="C202" i="2"/>
  <c r="CS202" i="2" s="1"/>
  <c r="D202" i="2"/>
  <c r="BJ202" i="2" s="1"/>
  <c r="C203" i="2"/>
  <c r="CS203" i="2" s="1"/>
  <c r="D203" i="2"/>
  <c r="BJ203" i="2" s="1"/>
  <c r="D204" i="2"/>
  <c r="BJ204" i="2" s="1"/>
  <c r="C205" i="2"/>
  <c r="CS205" i="2" s="1"/>
  <c r="D205" i="2"/>
  <c r="BJ205" i="2" s="1"/>
  <c r="D206" i="2"/>
  <c r="BJ206" i="2" s="1"/>
  <c r="C207" i="2"/>
  <c r="CS207" i="2" s="1"/>
  <c r="D207" i="2"/>
  <c r="BJ207" i="2" s="1"/>
  <c r="D108" i="2"/>
  <c r="BJ108" i="2" s="1"/>
  <c r="B108" i="2"/>
  <c r="B109" i="2"/>
  <c r="B110" i="2"/>
  <c r="B111" i="2"/>
  <c r="B112" i="2"/>
  <c r="B113" i="2"/>
  <c r="B114" i="2"/>
  <c r="I108" i="2"/>
  <c r="J108" i="2"/>
  <c r="K108" i="2"/>
  <c r="L108" i="2"/>
  <c r="M108" i="2"/>
  <c r="N108" i="2"/>
  <c r="O108" i="2"/>
  <c r="P108" i="2"/>
  <c r="Q108" i="2"/>
  <c r="R108" i="2"/>
  <c r="I109" i="2"/>
  <c r="J109" i="2"/>
  <c r="K109" i="2"/>
  <c r="L109" i="2"/>
  <c r="M109" i="2"/>
  <c r="N109" i="2"/>
  <c r="O109" i="2"/>
  <c r="P109" i="2"/>
  <c r="Q109" i="2"/>
  <c r="R109" i="2"/>
  <c r="I110" i="2"/>
  <c r="J110" i="2"/>
  <c r="K110" i="2"/>
  <c r="L110" i="2"/>
  <c r="M110" i="2"/>
  <c r="N110" i="2"/>
  <c r="O110" i="2"/>
  <c r="P110" i="2"/>
  <c r="Q110" i="2"/>
  <c r="R110" i="2"/>
  <c r="I111" i="2"/>
  <c r="J111" i="2"/>
  <c r="K111" i="2"/>
  <c r="L111" i="2"/>
  <c r="M111" i="2"/>
  <c r="N111" i="2"/>
  <c r="O111" i="2"/>
  <c r="P111" i="2"/>
  <c r="Q111" i="2"/>
  <c r="R111" i="2"/>
  <c r="I112" i="2"/>
  <c r="J112" i="2"/>
  <c r="K112" i="2"/>
  <c r="L112" i="2"/>
  <c r="M112" i="2"/>
  <c r="N112" i="2"/>
  <c r="O112" i="2"/>
  <c r="P112" i="2"/>
  <c r="Q112" i="2"/>
  <c r="R112" i="2"/>
  <c r="I113" i="2"/>
  <c r="J113" i="2"/>
  <c r="K113" i="2"/>
  <c r="L113" i="2"/>
  <c r="M113" i="2"/>
  <c r="N113" i="2"/>
  <c r="O113" i="2"/>
  <c r="P113" i="2"/>
  <c r="Q113" i="2"/>
  <c r="R113" i="2"/>
  <c r="I114" i="2"/>
  <c r="J114" i="2"/>
  <c r="K114" i="2"/>
  <c r="L114" i="2"/>
  <c r="M114" i="2"/>
  <c r="N114" i="2"/>
  <c r="O114" i="2"/>
  <c r="P114" i="2"/>
  <c r="Q114" i="2"/>
  <c r="R114" i="2"/>
  <c r="C7" i="2"/>
  <c r="CS7" i="2" s="1"/>
  <c r="C8" i="2"/>
  <c r="CS8" i="2" s="1"/>
  <c r="C9" i="2"/>
  <c r="CS9" i="2" s="1"/>
  <c r="C10" i="2"/>
  <c r="CS10" i="2" s="1"/>
  <c r="C11" i="2"/>
  <c r="CS11" i="2" s="1"/>
  <c r="C12" i="2"/>
  <c r="CS12" i="2" s="1"/>
  <c r="C13" i="2"/>
  <c r="CS13" i="2" s="1"/>
  <c r="C14" i="2"/>
  <c r="CS14" i="2" s="1"/>
  <c r="C15" i="2"/>
  <c r="CS15" i="2" s="1"/>
  <c r="C16" i="2"/>
  <c r="CS16" i="2" s="1"/>
  <c r="C17" i="2"/>
  <c r="CS17" i="2" s="1"/>
  <c r="C18" i="2"/>
  <c r="CS18" i="2" s="1"/>
  <c r="C19" i="2"/>
  <c r="CS19" i="2" s="1"/>
  <c r="C20" i="2"/>
  <c r="CS20" i="2" s="1"/>
  <c r="C21" i="2"/>
  <c r="CS21" i="2" s="1"/>
  <c r="C22" i="2"/>
  <c r="CS22" i="2" s="1"/>
  <c r="C23" i="2"/>
  <c r="CS23" i="2" s="1"/>
  <c r="C24" i="2"/>
  <c r="CS24" i="2" s="1"/>
  <c r="C25" i="2"/>
  <c r="CS25" i="2" s="1"/>
  <c r="C26" i="2"/>
  <c r="CS26" i="2" s="1"/>
  <c r="C27" i="2"/>
  <c r="CS27" i="2" s="1"/>
  <c r="C28" i="2"/>
  <c r="CS28" i="2" s="1"/>
  <c r="C29" i="2"/>
  <c r="CS29" i="2" s="1"/>
  <c r="C30" i="2"/>
  <c r="CS30" i="2" s="1"/>
  <c r="C31" i="2"/>
  <c r="CS31" i="2" s="1"/>
  <c r="C32" i="2"/>
  <c r="CS32" i="2" s="1"/>
  <c r="C33" i="2"/>
  <c r="CS33" i="2" s="1"/>
  <c r="C34" i="2"/>
  <c r="CS34" i="2" s="1"/>
  <c r="C35" i="2"/>
  <c r="CS35" i="2" s="1"/>
  <c r="C36" i="2"/>
  <c r="CS36" i="2" s="1"/>
  <c r="C37" i="2"/>
  <c r="CS37" i="2" s="1"/>
  <c r="C38" i="2"/>
  <c r="CS38" i="2" s="1"/>
  <c r="C39" i="2"/>
  <c r="CS39" i="2" s="1"/>
  <c r="C40" i="2"/>
  <c r="CS40" i="2" s="1"/>
  <c r="C41" i="2"/>
  <c r="CS41" i="2" s="1"/>
  <c r="C42" i="2"/>
  <c r="CS42" i="2" s="1"/>
  <c r="C43" i="2"/>
  <c r="CS43" i="2" s="1"/>
  <c r="C44" i="2"/>
  <c r="CS44" i="2" s="1"/>
  <c r="C45" i="2"/>
  <c r="CS45" i="2" s="1"/>
  <c r="C46" i="2"/>
  <c r="CS46" i="2" s="1"/>
  <c r="C47" i="2"/>
  <c r="CS47" i="2" s="1"/>
  <c r="C48" i="2"/>
  <c r="CS48" i="2" s="1"/>
  <c r="C49" i="2"/>
  <c r="CS49" i="2" s="1"/>
  <c r="C50" i="2"/>
  <c r="CS50" i="2" s="1"/>
  <c r="C51" i="2"/>
  <c r="CS51" i="2" s="1"/>
  <c r="C52" i="2"/>
  <c r="CS52" i="2" s="1"/>
  <c r="C53" i="2"/>
  <c r="CS53" i="2" s="1"/>
  <c r="C54" i="2"/>
  <c r="CS54" i="2" s="1"/>
  <c r="C55" i="2"/>
  <c r="CS55" i="2" s="1"/>
  <c r="C56" i="2"/>
  <c r="CS56" i="2" s="1"/>
  <c r="C57" i="2"/>
  <c r="CS57" i="2" s="1"/>
  <c r="C58" i="2"/>
  <c r="CS58" i="2" s="1"/>
  <c r="C59" i="2"/>
  <c r="CS59" i="2" s="1"/>
  <c r="C60" i="2"/>
  <c r="CS60" i="2" s="1"/>
  <c r="C61" i="2"/>
  <c r="CS61" i="2" s="1"/>
  <c r="C62" i="2"/>
  <c r="CS62" i="2" s="1"/>
  <c r="C63" i="2"/>
  <c r="CS63" i="2" s="1"/>
  <c r="C64" i="2"/>
  <c r="CS64" i="2" s="1"/>
  <c r="C65" i="2"/>
  <c r="CS65" i="2" s="1"/>
  <c r="C66" i="2"/>
  <c r="CS66" i="2" s="1"/>
  <c r="C67" i="2"/>
  <c r="CS67" i="2" s="1"/>
  <c r="C68" i="2"/>
  <c r="CS68" i="2" s="1"/>
  <c r="C69" i="2"/>
  <c r="CS69" i="2" s="1"/>
  <c r="C70" i="2"/>
  <c r="CS70" i="2" s="1"/>
  <c r="C71" i="2"/>
  <c r="CS71" i="2" s="1"/>
  <c r="C72" i="2"/>
  <c r="CS72" i="2" s="1"/>
  <c r="C73" i="2"/>
  <c r="CS73" i="2" s="1"/>
  <c r="C74" i="2"/>
  <c r="CS74" i="2" s="1"/>
  <c r="C75" i="2"/>
  <c r="CS75" i="2" s="1"/>
  <c r="C76" i="2"/>
  <c r="CS76" i="2" s="1"/>
  <c r="C77" i="2"/>
  <c r="CS77" i="2" s="1"/>
  <c r="C78" i="2"/>
  <c r="CS78" i="2" s="1"/>
  <c r="C79" i="2"/>
  <c r="CS79" i="2" s="1"/>
  <c r="C80" i="2"/>
  <c r="CS80" i="2" s="1"/>
  <c r="C81" i="2"/>
  <c r="CS81" i="2" s="1"/>
  <c r="C82" i="2"/>
  <c r="CS82" i="2" s="1"/>
  <c r="C83" i="2"/>
  <c r="CS83" i="2" s="1"/>
  <c r="C84" i="2"/>
  <c r="CS84" i="2" s="1"/>
  <c r="C85" i="2"/>
  <c r="CS85" i="2" s="1"/>
  <c r="C86" i="2"/>
  <c r="CS86" i="2" s="1"/>
  <c r="C87" i="2"/>
  <c r="CS87" i="2" s="1"/>
  <c r="C88" i="2"/>
  <c r="CS88" i="2" s="1"/>
  <c r="C89" i="2"/>
  <c r="CS89" i="2" s="1"/>
  <c r="C90" i="2"/>
  <c r="CS90" i="2" s="1"/>
  <c r="C91" i="2"/>
  <c r="CS91" i="2" s="1"/>
  <c r="C92" i="2"/>
  <c r="CS92" i="2" s="1"/>
  <c r="C93" i="2"/>
  <c r="CS93" i="2" s="1"/>
  <c r="C94" i="2"/>
  <c r="CS94" i="2" s="1"/>
  <c r="C95" i="2"/>
  <c r="CS95" i="2" s="1"/>
  <c r="C96" i="2"/>
  <c r="CS96" i="2" s="1"/>
  <c r="C97" i="2"/>
  <c r="CS97" i="2" s="1"/>
  <c r="C98" i="2"/>
  <c r="CS98" i="2" s="1"/>
  <c r="C99" i="2"/>
  <c r="CS99" i="2" s="1"/>
  <c r="C100" i="2"/>
  <c r="CS100" i="2" s="1"/>
  <c r="C101" i="2"/>
  <c r="CS101" i="2" s="1"/>
  <c r="C102" i="2"/>
  <c r="CS102" i="2" s="1"/>
  <c r="C103" i="2"/>
  <c r="CS103" i="2" s="1"/>
  <c r="C104" i="2"/>
  <c r="CS104" i="2" s="1"/>
  <c r="C105" i="2"/>
  <c r="CS105" i="2" s="1"/>
  <c r="C6" i="2"/>
  <c r="CS6" i="2" s="1"/>
  <c r="BJ109" i="2"/>
  <c r="BJ112" i="2"/>
  <c r="BJ115" i="2"/>
  <c r="BJ116" i="2"/>
  <c r="BJ121" i="2"/>
  <c r="BJ123" i="2"/>
  <c r="BJ127" i="2"/>
  <c r="BJ128" i="2"/>
  <c r="BJ131" i="2"/>
  <c r="BJ135" i="2"/>
  <c r="BJ137" i="2"/>
  <c r="BJ141" i="2"/>
  <c r="BJ143" i="2"/>
  <c r="BJ145" i="2"/>
  <c r="BJ147" i="2"/>
  <c r="BJ153" i="2"/>
  <c r="BJ155" i="2"/>
  <c r="BJ157" i="2"/>
  <c r="BJ159" i="2"/>
  <c r="BJ161" i="2"/>
  <c r="BJ163" i="2"/>
  <c r="BJ167" i="2"/>
  <c r="BJ169" i="2"/>
  <c r="BJ171" i="2"/>
  <c r="BJ175" i="2"/>
  <c r="BJ177" i="2"/>
  <c r="BJ179" i="2"/>
  <c r="BJ185" i="2"/>
  <c r="BJ189" i="2"/>
  <c r="BJ191" i="2"/>
  <c r="BJ195" i="2"/>
  <c r="BJ201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6" i="2"/>
  <c r="AX196" i="2" l="1"/>
  <c r="AY196" i="2" s="1"/>
  <c r="AX190" i="2"/>
  <c r="AY190" i="2" s="1"/>
  <c r="AX142" i="2"/>
  <c r="AY142" i="2" s="1"/>
  <c r="AX119" i="2"/>
  <c r="AY119" i="2" s="1"/>
  <c r="AX151" i="2"/>
  <c r="AY151" i="2" s="1"/>
  <c r="AX183" i="2"/>
  <c r="AY183" i="2" s="1"/>
  <c r="AX120" i="2"/>
  <c r="AY120" i="2" s="1"/>
  <c r="AX152" i="2"/>
  <c r="AY152" i="2" s="1"/>
  <c r="AX184" i="2"/>
  <c r="AY184" i="2" s="1"/>
  <c r="AX145" i="2"/>
  <c r="AY145" i="2" s="1"/>
  <c r="AX185" i="2"/>
  <c r="AY185" i="2" s="1"/>
  <c r="AX194" i="2"/>
  <c r="AY194" i="2" s="1"/>
  <c r="AX121" i="2"/>
  <c r="AY121" i="2" s="1"/>
  <c r="AX130" i="2"/>
  <c r="AY130" i="2" s="1"/>
  <c r="AX186" i="2"/>
  <c r="AY186" i="2" s="1"/>
  <c r="AX147" i="2"/>
  <c r="AY147" i="2" s="1"/>
  <c r="AX179" i="2"/>
  <c r="AY179" i="2" s="1"/>
  <c r="AX116" i="2"/>
  <c r="AY116" i="2" s="1"/>
  <c r="AX148" i="2"/>
  <c r="AY148" i="2" s="1"/>
  <c r="AX180" i="2"/>
  <c r="AY180" i="2" s="1"/>
  <c r="AX133" i="2"/>
  <c r="AY133" i="2" s="1"/>
  <c r="AX165" i="2"/>
  <c r="AY165" i="2" s="1"/>
  <c r="AX205" i="2"/>
  <c r="AY205" i="2" s="1"/>
  <c r="AX166" i="2"/>
  <c r="AY166" i="2" s="1"/>
  <c r="AX118" i="2"/>
  <c r="AY118" i="2" s="1"/>
  <c r="AX150" i="2"/>
  <c r="AY150" i="2" s="1"/>
  <c r="AX127" i="2"/>
  <c r="AY127" i="2" s="1"/>
  <c r="AX159" i="2"/>
  <c r="AY159" i="2" s="1"/>
  <c r="AX191" i="2"/>
  <c r="AY191" i="2" s="1"/>
  <c r="AX128" i="2"/>
  <c r="AY128" i="2" s="1"/>
  <c r="AX160" i="2"/>
  <c r="AY160" i="2" s="1"/>
  <c r="AX192" i="2"/>
  <c r="AY192" i="2" s="1"/>
  <c r="AX153" i="2"/>
  <c r="AY153" i="2" s="1"/>
  <c r="AX193" i="2"/>
  <c r="AY193" i="2" s="1"/>
  <c r="AX200" i="2"/>
  <c r="AY200" i="2" s="1"/>
  <c r="AX177" i="2"/>
  <c r="AY177" i="2" s="1"/>
  <c r="AX138" i="2"/>
  <c r="AY138" i="2" s="1"/>
  <c r="AX123" i="2"/>
  <c r="AY123" i="2" s="1"/>
  <c r="AX155" i="2"/>
  <c r="AY155" i="2" s="1"/>
  <c r="AX187" i="2"/>
  <c r="AY187" i="2" s="1"/>
  <c r="AX124" i="2"/>
  <c r="AY124" i="2" s="1"/>
  <c r="AX156" i="2"/>
  <c r="AY156" i="2" s="1"/>
  <c r="AX188" i="2"/>
  <c r="AY188" i="2" s="1"/>
  <c r="AX141" i="2"/>
  <c r="AY141" i="2" s="1"/>
  <c r="AX181" i="2"/>
  <c r="AY181" i="2" s="1"/>
  <c r="AX158" i="2"/>
  <c r="AY158" i="2" s="1"/>
  <c r="AX117" i="2"/>
  <c r="AY117" i="2" s="1"/>
  <c r="AX126" i="2"/>
  <c r="AY126" i="2" s="1"/>
  <c r="AX174" i="2"/>
  <c r="AY174" i="2" s="1"/>
  <c r="AX135" i="2"/>
  <c r="AY135" i="2" s="1"/>
  <c r="AX167" i="2"/>
  <c r="AY167" i="2" s="1"/>
  <c r="AX199" i="2"/>
  <c r="AY199" i="2" s="1"/>
  <c r="AX136" i="2"/>
  <c r="AY136" i="2" s="1"/>
  <c r="AX168" i="2"/>
  <c r="AY168" i="2" s="1"/>
  <c r="AX129" i="2"/>
  <c r="AY129" i="2" s="1"/>
  <c r="AX161" i="2"/>
  <c r="AY161" i="2" s="1"/>
  <c r="AX201" i="2"/>
  <c r="AY201" i="2" s="1"/>
  <c r="AX170" i="2"/>
  <c r="AY170" i="2" s="1"/>
  <c r="AX178" i="2"/>
  <c r="AY178" i="2" s="1"/>
  <c r="AX146" i="2"/>
  <c r="AY146" i="2" s="1"/>
  <c r="AX131" i="2"/>
  <c r="AY131" i="2" s="1"/>
  <c r="AX163" i="2"/>
  <c r="AY163" i="2" s="1"/>
  <c r="AX195" i="2"/>
  <c r="AY195" i="2" s="1"/>
  <c r="AX132" i="2"/>
  <c r="AY132" i="2" s="1"/>
  <c r="AX164" i="2"/>
  <c r="AY164" i="2" s="1"/>
  <c r="AX204" i="2"/>
  <c r="AY204" i="2" s="1"/>
  <c r="AX149" i="2"/>
  <c r="AY149" i="2" s="1"/>
  <c r="AX189" i="2"/>
  <c r="AY189" i="2" s="1"/>
  <c r="AX182" i="2"/>
  <c r="AY182" i="2" s="1"/>
  <c r="AX173" i="2"/>
  <c r="AY173" i="2" s="1"/>
  <c r="AX134" i="2"/>
  <c r="AY134" i="2" s="1"/>
  <c r="AX206" i="2"/>
  <c r="AY206" i="2" s="1"/>
  <c r="AX143" i="2"/>
  <c r="AY143" i="2" s="1"/>
  <c r="AX175" i="2"/>
  <c r="AY175" i="2" s="1"/>
  <c r="AX207" i="2"/>
  <c r="AY207" i="2" s="1"/>
  <c r="AX144" i="2"/>
  <c r="AY144" i="2" s="1"/>
  <c r="AX176" i="2"/>
  <c r="AY176" i="2" s="1"/>
  <c r="AX137" i="2"/>
  <c r="AY137" i="2" s="1"/>
  <c r="AX169" i="2"/>
  <c r="AY169" i="2" s="1"/>
  <c r="AX162" i="2"/>
  <c r="AY162" i="2" s="1"/>
  <c r="AX202" i="2"/>
  <c r="AY202" i="2" s="1"/>
  <c r="AX122" i="2"/>
  <c r="AY122" i="2" s="1"/>
  <c r="AX154" i="2"/>
  <c r="AY154" i="2" s="1"/>
  <c r="AX139" i="2"/>
  <c r="AY139" i="2" s="1"/>
  <c r="AX171" i="2"/>
  <c r="AY171" i="2" s="1"/>
  <c r="AX203" i="2"/>
  <c r="AY203" i="2" s="1"/>
  <c r="AX140" i="2"/>
  <c r="AY140" i="2" s="1"/>
  <c r="AX172" i="2"/>
  <c r="AY172" i="2" s="1"/>
  <c r="AX125" i="2"/>
  <c r="AY125" i="2" s="1"/>
  <c r="AX157" i="2"/>
  <c r="AY157" i="2" s="1"/>
  <c r="AX197" i="2"/>
  <c r="AY197" i="2" s="1"/>
  <c r="AX198" i="2"/>
  <c r="AY198" i="2" s="1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6" i="14"/>
  <c r="BC97" i="14"/>
  <c r="BC98" i="14"/>
  <c r="BC99" i="14"/>
  <c r="BC100" i="14"/>
  <c r="BC101" i="14"/>
  <c r="BC102" i="14"/>
  <c r="BC103" i="14"/>
  <c r="BC104" i="14"/>
  <c r="BC105" i="14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AB6" i="1" l="1"/>
  <c r="AB7" i="1"/>
  <c r="AF37" i="1"/>
  <c r="AF36" i="1"/>
  <c r="AF35" i="1"/>
  <c r="AF34" i="1"/>
  <c r="AF33" i="1"/>
  <c r="AF32" i="1"/>
  <c r="AF31" i="1"/>
  <c r="AF30" i="1"/>
  <c r="AF29" i="1"/>
  <c r="AF28" i="1"/>
  <c r="AF27" i="1"/>
  <c r="AF24" i="1"/>
  <c r="AF23" i="1"/>
  <c r="D2" i="8" l="1"/>
  <c r="E3" i="7"/>
  <c r="E2" i="8"/>
  <c r="BW5" i="4"/>
  <c r="BV5" i="4"/>
  <c r="BU5" i="4"/>
  <c r="BT5" i="4"/>
  <c r="BS5" i="4"/>
  <c r="BR5" i="4"/>
  <c r="BM5" i="4"/>
  <c r="BN5" i="4"/>
  <c r="BO5" i="4"/>
  <c r="BP5" i="4"/>
  <c r="BQ5" i="4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M194" i="2"/>
  <c r="BM195" i="2"/>
  <c r="BM196" i="2"/>
  <c r="BM197" i="2"/>
  <c r="BM198" i="2"/>
  <c r="BM199" i="2"/>
  <c r="BM200" i="2"/>
  <c r="BM201" i="2"/>
  <c r="BM202" i="2"/>
  <c r="BM203" i="2"/>
  <c r="BM204" i="2"/>
  <c r="BM205" i="2"/>
  <c r="BM206" i="2"/>
  <c r="BM207" i="2"/>
  <c r="AI108" i="2"/>
  <c r="AC108" i="2"/>
  <c r="AD108" i="2"/>
  <c r="AE108" i="2"/>
  <c r="AH108" i="2"/>
  <c r="AJ108" i="2"/>
  <c r="BA108" i="2"/>
  <c r="BD108" i="2"/>
  <c r="BE108" i="2"/>
  <c r="BF108" i="2"/>
  <c r="BH108" i="2"/>
  <c r="BI108" i="2"/>
  <c r="BM108" i="2"/>
  <c r="BT108" i="2"/>
  <c r="BU108" i="2"/>
  <c r="BV108" i="2"/>
  <c r="BW108" i="2"/>
  <c r="BX108" i="2"/>
  <c r="BY108" i="2"/>
  <c r="AC109" i="2"/>
  <c r="AD109" i="2"/>
  <c r="AE109" i="2"/>
  <c r="AG109" i="2"/>
  <c r="AH109" i="2"/>
  <c r="AI109" i="2"/>
  <c r="AJ109" i="2"/>
  <c r="AU109" i="2"/>
  <c r="AV109" i="2" s="1"/>
  <c r="BA109" i="2"/>
  <c r="BD109" i="2"/>
  <c r="BE109" i="2"/>
  <c r="BF109" i="2"/>
  <c r="BH109" i="2"/>
  <c r="BI109" i="2"/>
  <c r="BT109" i="2"/>
  <c r="BU109" i="2"/>
  <c r="BV109" i="2"/>
  <c r="BW109" i="2"/>
  <c r="BX109" i="2"/>
  <c r="BY109" i="2"/>
  <c r="AH110" i="2"/>
  <c r="AJ110" i="2"/>
  <c r="AC110" i="2"/>
  <c r="AD110" i="2"/>
  <c r="AE110" i="2"/>
  <c r="AI110" i="2"/>
  <c r="BD110" i="2"/>
  <c r="BE110" i="2"/>
  <c r="BF110" i="2"/>
  <c r="BH110" i="2"/>
  <c r="BI110" i="2"/>
  <c r="BT110" i="2"/>
  <c r="BU110" i="2"/>
  <c r="BV110" i="2"/>
  <c r="BW110" i="2"/>
  <c r="BX110" i="2"/>
  <c r="BY110" i="2"/>
  <c r="AI111" i="2"/>
  <c r="AJ111" i="2"/>
  <c r="BA111" i="2"/>
  <c r="AC111" i="2"/>
  <c r="BV111" i="2"/>
  <c r="AD111" i="2"/>
  <c r="BW111" i="2"/>
  <c r="AE111" i="2"/>
  <c r="AH111" i="2"/>
  <c r="BE111" i="2"/>
  <c r="BH111" i="2"/>
  <c r="BI111" i="2"/>
  <c r="BT111" i="2"/>
  <c r="BU111" i="2"/>
  <c r="BX111" i="2"/>
  <c r="BY111" i="2"/>
  <c r="AH112" i="2"/>
  <c r="AJ112" i="2"/>
  <c r="BV112" i="2"/>
  <c r="AD112" i="2"/>
  <c r="BW112" i="2"/>
  <c r="AC112" i="2"/>
  <c r="AE112" i="2"/>
  <c r="AI112" i="2"/>
  <c r="BE112" i="2"/>
  <c r="BH112" i="2"/>
  <c r="BI112" i="2"/>
  <c r="BT112" i="2"/>
  <c r="BU112" i="2"/>
  <c r="BX112" i="2"/>
  <c r="BY112" i="2"/>
  <c r="AI113" i="2"/>
  <c r="AJ113" i="2"/>
  <c r="BV113" i="2"/>
  <c r="AD113" i="2"/>
  <c r="BW113" i="2"/>
  <c r="AE113" i="2"/>
  <c r="AH113" i="2"/>
  <c r="BA113" i="2"/>
  <c r="BH113" i="2"/>
  <c r="BT113" i="2"/>
  <c r="BU113" i="2"/>
  <c r="BX113" i="2"/>
  <c r="AI114" i="2"/>
  <c r="BV114" i="2"/>
  <c r="BW114" i="2"/>
  <c r="AC114" i="2"/>
  <c r="AE114" i="2"/>
  <c r="AH114" i="2"/>
  <c r="BH114" i="2"/>
  <c r="BT114" i="2"/>
  <c r="BU114" i="2"/>
  <c r="BX114" i="2"/>
  <c r="B115" i="2"/>
  <c r="I115" i="2"/>
  <c r="AH115" i="2" s="1"/>
  <c r="J115" i="2"/>
  <c r="AJ115" i="2" s="1"/>
  <c r="K115" i="2"/>
  <c r="L115" i="2"/>
  <c r="M115" i="2"/>
  <c r="N115" i="2"/>
  <c r="BV115" i="2" s="1"/>
  <c r="O115" i="2"/>
  <c r="P115" i="2"/>
  <c r="AD115" i="2" s="1"/>
  <c r="Q115" i="2"/>
  <c r="BW115" i="2" s="1"/>
  <c r="R115" i="2"/>
  <c r="AE115" i="2"/>
  <c r="BH115" i="2"/>
  <c r="BT115" i="2"/>
  <c r="BU115" i="2"/>
  <c r="BX115" i="2"/>
  <c r="B116" i="2"/>
  <c r="BD116" i="2" s="1"/>
  <c r="I116" i="2"/>
  <c r="J116" i="2"/>
  <c r="AJ116" i="2" s="1"/>
  <c r="K116" i="2"/>
  <c r="L116" i="2"/>
  <c r="M116" i="2"/>
  <c r="N116" i="2"/>
  <c r="BV116" i="2" s="1"/>
  <c r="O116" i="2"/>
  <c r="P116" i="2"/>
  <c r="AD116" i="2" s="1"/>
  <c r="Q116" i="2"/>
  <c r="BW116" i="2" s="1"/>
  <c r="R116" i="2"/>
  <c r="AE116" i="2"/>
  <c r="BG116" i="2"/>
  <c r="BH116" i="2"/>
  <c r="BT116" i="2"/>
  <c r="BU116" i="2"/>
  <c r="BX116" i="2"/>
  <c r="B117" i="2"/>
  <c r="BE117" i="2" s="1"/>
  <c r="I117" i="2"/>
  <c r="AH117" i="2" s="1"/>
  <c r="J117" i="2"/>
  <c r="AJ117" i="2" s="1"/>
  <c r="K117" i="2"/>
  <c r="L117" i="2"/>
  <c r="M117" i="2"/>
  <c r="AC117" i="2" s="1"/>
  <c r="N117" i="2"/>
  <c r="BV117" i="2" s="1"/>
  <c r="O117" i="2"/>
  <c r="P117" i="2"/>
  <c r="Q117" i="2"/>
  <c r="BW117" i="2" s="1"/>
  <c r="R117" i="2"/>
  <c r="AE117" i="2"/>
  <c r="BH117" i="2"/>
  <c r="BT117" i="2"/>
  <c r="BU117" i="2"/>
  <c r="BX117" i="2"/>
  <c r="B118" i="2"/>
  <c r="BG118" i="2" s="1"/>
  <c r="I118" i="2"/>
  <c r="J118" i="2"/>
  <c r="AJ118" i="2" s="1"/>
  <c r="K118" i="2"/>
  <c r="L118" i="2"/>
  <c r="M118" i="2"/>
  <c r="N118" i="2"/>
  <c r="BV118" i="2" s="1"/>
  <c r="O118" i="2"/>
  <c r="P118" i="2"/>
  <c r="AD118" i="2" s="1"/>
  <c r="Q118" i="2"/>
  <c r="BW118" i="2" s="1"/>
  <c r="R118" i="2"/>
  <c r="AE118" i="2"/>
  <c r="BH118" i="2"/>
  <c r="BT118" i="2"/>
  <c r="BU118" i="2"/>
  <c r="BX118" i="2"/>
  <c r="B119" i="2"/>
  <c r="BC119" i="2" s="1"/>
  <c r="I119" i="2"/>
  <c r="AH119" i="2" s="1"/>
  <c r="J119" i="2"/>
  <c r="AJ119" i="2" s="1"/>
  <c r="K119" i="2"/>
  <c r="L119" i="2"/>
  <c r="M119" i="2"/>
  <c r="N119" i="2"/>
  <c r="BV119" i="2" s="1"/>
  <c r="O119" i="2"/>
  <c r="P119" i="2"/>
  <c r="Q119" i="2"/>
  <c r="BW119" i="2" s="1"/>
  <c r="R119" i="2"/>
  <c r="AC119" i="2"/>
  <c r="AE119" i="2"/>
  <c r="AG119" i="2"/>
  <c r="BH119" i="2"/>
  <c r="BT119" i="2"/>
  <c r="BU119" i="2"/>
  <c r="BX119" i="2"/>
  <c r="B120" i="2"/>
  <c r="BC120" i="2" s="1"/>
  <c r="I120" i="2"/>
  <c r="J120" i="2"/>
  <c r="AJ120" i="2" s="1"/>
  <c r="K120" i="2"/>
  <c r="L120" i="2"/>
  <c r="M120" i="2"/>
  <c r="N120" i="2"/>
  <c r="BV120" i="2" s="1"/>
  <c r="O120" i="2"/>
  <c r="P120" i="2"/>
  <c r="AD120" i="2" s="1"/>
  <c r="Q120" i="2"/>
  <c r="BW120" i="2" s="1"/>
  <c r="R120" i="2"/>
  <c r="AE120" i="2"/>
  <c r="BH120" i="2"/>
  <c r="BT120" i="2"/>
  <c r="BU120" i="2"/>
  <c r="BX120" i="2"/>
  <c r="B121" i="2"/>
  <c r="BE121" i="2" s="1"/>
  <c r="I121" i="2"/>
  <c r="AH121" i="2" s="1"/>
  <c r="J121" i="2"/>
  <c r="AJ121" i="2" s="1"/>
  <c r="K121" i="2"/>
  <c r="L121" i="2"/>
  <c r="M121" i="2"/>
  <c r="AC121" i="2" s="1"/>
  <c r="N121" i="2"/>
  <c r="BV121" i="2" s="1"/>
  <c r="O121" i="2"/>
  <c r="P121" i="2"/>
  <c r="Q121" i="2"/>
  <c r="BW121" i="2" s="1"/>
  <c r="R121" i="2"/>
  <c r="AE121" i="2"/>
  <c r="BH121" i="2"/>
  <c r="BT121" i="2"/>
  <c r="BU121" i="2"/>
  <c r="BX121" i="2"/>
  <c r="B122" i="2"/>
  <c r="BG122" i="2" s="1"/>
  <c r="I122" i="2"/>
  <c r="J122" i="2"/>
  <c r="AJ122" i="2" s="1"/>
  <c r="K122" i="2"/>
  <c r="L122" i="2"/>
  <c r="M122" i="2"/>
  <c r="N122" i="2"/>
  <c r="BV122" i="2" s="1"/>
  <c r="O122" i="2"/>
  <c r="P122" i="2"/>
  <c r="AD122" i="2" s="1"/>
  <c r="Q122" i="2"/>
  <c r="BW122" i="2" s="1"/>
  <c r="R122" i="2"/>
  <c r="AE122" i="2"/>
  <c r="BH122" i="2"/>
  <c r="BT122" i="2"/>
  <c r="BU122" i="2"/>
  <c r="BX122" i="2"/>
  <c r="B123" i="2"/>
  <c r="BC123" i="2" s="1"/>
  <c r="I123" i="2"/>
  <c r="AH123" i="2" s="1"/>
  <c r="J123" i="2"/>
  <c r="AJ123" i="2" s="1"/>
  <c r="K123" i="2"/>
  <c r="L123" i="2"/>
  <c r="M123" i="2"/>
  <c r="AC123" i="2" s="1"/>
  <c r="N123" i="2"/>
  <c r="BV123" i="2" s="1"/>
  <c r="O123" i="2"/>
  <c r="P123" i="2"/>
  <c r="Q123" i="2"/>
  <c r="BW123" i="2" s="1"/>
  <c r="R123" i="2"/>
  <c r="AE123" i="2"/>
  <c r="BH123" i="2"/>
  <c r="BT123" i="2"/>
  <c r="BU123" i="2"/>
  <c r="BX123" i="2"/>
  <c r="B124" i="2"/>
  <c r="BC124" i="2" s="1"/>
  <c r="I124" i="2"/>
  <c r="J124" i="2"/>
  <c r="AJ124" i="2" s="1"/>
  <c r="K124" i="2"/>
  <c r="L124" i="2"/>
  <c r="M124" i="2"/>
  <c r="N124" i="2"/>
  <c r="BV124" i="2" s="1"/>
  <c r="O124" i="2"/>
  <c r="P124" i="2"/>
  <c r="AD124" i="2" s="1"/>
  <c r="Q124" i="2"/>
  <c r="BW124" i="2" s="1"/>
  <c r="R124" i="2"/>
  <c r="AE124" i="2"/>
  <c r="BH124" i="2"/>
  <c r="BT124" i="2"/>
  <c r="BU124" i="2"/>
  <c r="BX124" i="2"/>
  <c r="B125" i="2"/>
  <c r="BC125" i="2" s="1"/>
  <c r="I125" i="2"/>
  <c r="AH125" i="2" s="1"/>
  <c r="J125" i="2"/>
  <c r="AJ125" i="2" s="1"/>
  <c r="K125" i="2"/>
  <c r="L125" i="2"/>
  <c r="M125" i="2"/>
  <c r="AC125" i="2" s="1"/>
  <c r="N125" i="2"/>
  <c r="BV125" i="2" s="1"/>
  <c r="O125" i="2"/>
  <c r="P125" i="2"/>
  <c r="Q125" i="2"/>
  <c r="BW125" i="2" s="1"/>
  <c r="R125" i="2"/>
  <c r="AE125" i="2"/>
  <c r="BH125" i="2"/>
  <c r="BT125" i="2"/>
  <c r="BU125" i="2"/>
  <c r="BX125" i="2"/>
  <c r="B126" i="2"/>
  <c r="BE126" i="2" s="1"/>
  <c r="I126" i="2"/>
  <c r="AH126" i="2" s="1"/>
  <c r="J126" i="2"/>
  <c r="AJ126" i="2" s="1"/>
  <c r="K126" i="2"/>
  <c r="L126" i="2"/>
  <c r="M126" i="2"/>
  <c r="N126" i="2"/>
  <c r="BV126" i="2" s="1"/>
  <c r="O126" i="2"/>
  <c r="P126" i="2"/>
  <c r="AD126" i="2" s="1"/>
  <c r="Q126" i="2"/>
  <c r="BW126" i="2" s="1"/>
  <c r="R126" i="2"/>
  <c r="AE126" i="2"/>
  <c r="BH126" i="2"/>
  <c r="BT126" i="2"/>
  <c r="BU126" i="2"/>
  <c r="BX126" i="2"/>
  <c r="B127" i="2"/>
  <c r="BY127" i="2" s="1"/>
  <c r="I127" i="2"/>
  <c r="AI127" i="2" s="1"/>
  <c r="J127" i="2"/>
  <c r="AJ127" i="2" s="1"/>
  <c r="K127" i="2"/>
  <c r="L127" i="2"/>
  <c r="M127" i="2"/>
  <c r="AC127" i="2" s="1"/>
  <c r="N127" i="2"/>
  <c r="BV127" i="2" s="1"/>
  <c r="O127" i="2"/>
  <c r="P127" i="2"/>
  <c r="Q127" i="2"/>
  <c r="BW127" i="2" s="1"/>
  <c r="R127" i="2"/>
  <c r="AE127" i="2"/>
  <c r="BH127" i="2"/>
  <c r="BT127" i="2"/>
  <c r="BU127" i="2"/>
  <c r="BX127" i="2"/>
  <c r="B128" i="2"/>
  <c r="BC128" i="2" s="1"/>
  <c r="I128" i="2"/>
  <c r="AH128" i="2" s="1"/>
  <c r="J128" i="2"/>
  <c r="AJ128" i="2" s="1"/>
  <c r="K128" i="2"/>
  <c r="L128" i="2"/>
  <c r="M128" i="2"/>
  <c r="N128" i="2"/>
  <c r="BV128" i="2" s="1"/>
  <c r="O128" i="2"/>
  <c r="P128" i="2"/>
  <c r="AD128" i="2" s="1"/>
  <c r="Q128" i="2"/>
  <c r="BW128" i="2" s="1"/>
  <c r="R128" i="2"/>
  <c r="AE128" i="2"/>
  <c r="BH128" i="2"/>
  <c r="BT128" i="2"/>
  <c r="BU128" i="2"/>
  <c r="BX128" i="2"/>
  <c r="B129" i="2"/>
  <c r="BE129" i="2" s="1"/>
  <c r="I129" i="2"/>
  <c r="AH129" i="2" s="1"/>
  <c r="J129" i="2"/>
  <c r="AJ129" i="2" s="1"/>
  <c r="K129" i="2"/>
  <c r="L129" i="2"/>
  <c r="M129" i="2"/>
  <c r="AC129" i="2" s="1"/>
  <c r="N129" i="2"/>
  <c r="BV129" i="2" s="1"/>
  <c r="O129" i="2"/>
  <c r="P129" i="2"/>
  <c r="Q129" i="2"/>
  <c r="BW129" i="2" s="1"/>
  <c r="R129" i="2"/>
  <c r="AE129" i="2"/>
  <c r="BH129" i="2"/>
  <c r="BT129" i="2"/>
  <c r="BU129" i="2"/>
  <c r="BX129" i="2"/>
  <c r="B130" i="2"/>
  <c r="BE130" i="2" s="1"/>
  <c r="I130" i="2"/>
  <c r="AH130" i="2" s="1"/>
  <c r="J130" i="2"/>
  <c r="AJ130" i="2" s="1"/>
  <c r="K130" i="2"/>
  <c r="L130" i="2"/>
  <c r="M130" i="2"/>
  <c r="N130" i="2"/>
  <c r="BV130" i="2" s="1"/>
  <c r="O130" i="2"/>
  <c r="P130" i="2"/>
  <c r="AD130" i="2" s="1"/>
  <c r="Q130" i="2"/>
  <c r="BW130" i="2" s="1"/>
  <c r="R130" i="2"/>
  <c r="AE130" i="2"/>
  <c r="BH130" i="2"/>
  <c r="BT130" i="2"/>
  <c r="BU130" i="2"/>
  <c r="BX130" i="2"/>
  <c r="B131" i="2"/>
  <c r="BY131" i="2" s="1"/>
  <c r="I131" i="2"/>
  <c r="AH131" i="2" s="1"/>
  <c r="J131" i="2"/>
  <c r="AJ131" i="2" s="1"/>
  <c r="K131" i="2"/>
  <c r="L131" i="2"/>
  <c r="M131" i="2"/>
  <c r="AC131" i="2" s="1"/>
  <c r="N131" i="2"/>
  <c r="BV131" i="2" s="1"/>
  <c r="O131" i="2"/>
  <c r="P131" i="2"/>
  <c r="Q131" i="2"/>
  <c r="BW131" i="2" s="1"/>
  <c r="R131" i="2"/>
  <c r="AE131" i="2"/>
  <c r="BH131" i="2"/>
  <c r="BT131" i="2"/>
  <c r="BU131" i="2"/>
  <c r="BX131" i="2"/>
  <c r="B132" i="2"/>
  <c r="BD132" i="2" s="1"/>
  <c r="I132" i="2"/>
  <c r="AH132" i="2" s="1"/>
  <c r="J132" i="2"/>
  <c r="AJ132" i="2" s="1"/>
  <c r="K132" i="2"/>
  <c r="L132" i="2"/>
  <c r="M132" i="2"/>
  <c r="N132" i="2"/>
  <c r="BV132" i="2" s="1"/>
  <c r="O132" i="2"/>
  <c r="P132" i="2"/>
  <c r="AD132" i="2" s="1"/>
  <c r="Q132" i="2"/>
  <c r="BW132" i="2" s="1"/>
  <c r="R132" i="2"/>
  <c r="AE132" i="2"/>
  <c r="BH132" i="2"/>
  <c r="BT132" i="2"/>
  <c r="BU132" i="2"/>
  <c r="BX132" i="2"/>
  <c r="B133" i="2"/>
  <c r="BE133" i="2" s="1"/>
  <c r="I133" i="2"/>
  <c r="AH133" i="2" s="1"/>
  <c r="J133" i="2"/>
  <c r="AJ133" i="2" s="1"/>
  <c r="K133" i="2"/>
  <c r="L133" i="2"/>
  <c r="M133" i="2"/>
  <c r="AC133" i="2" s="1"/>
  <c r="N133" i="2"/>
  <c r="BV133" i="2" s="1"/>
  <c r="O133" i="2"/>
  <c r="P133" i="2"/>
  <c r="Q133" i="2"/>
  <c r="BW133" i="2" s="1"/>
  <c r="R133" i="2"/>
  <c r="AE133" i="2"/>
  <c r="BH133" i="2"/>
  <c r="BT133" i="2"/>
  <c r="BU133" i="2"/>
  <c r="BX133" i="2"/>
  <c r="B134" i="2"/>
  <c r="BG134" i="2" s="1"/>
  <c r="I134" i="2"/>
  <c r="AH134" i="2" s="1"/>
  <c r="J134" i="2"/>
  <c r="AJ134" i="2" s="1"/>
  <c r="K134" i="2"/>
  <c r="L134" i="2"/>
  <c r="M134" i="2"/>
  <c r="N134" i="2"/>
  <c r="BV134" i="2" s="1"/>
  <c r="O134" i="2"/>
  <c r="P134" i="2"/>
  <c r="AD134" i="2" s="1"/>
  <c r="Q134" i="2"/>
  <c r="BW134" i="2" s="1"/>
  <c r="R134" i="2"/>
  <c r="AE134" i="2"/>
  <c r="BH134" i="2"/>
  <c r="BT134" i="2"/>
  <c r="BU134" i="2"/>
  <c r="BX134" i="2"/>
  <c r="B135" i="2"/>
  <c r="BY135" i="2" s="1"/>
  <c r="I135" i="2"/>
  <c r="AH135" i="2" s="1"/>
  <c r="J135" i="2"/>
  <c r="AJ135" i="2" s="1"/>
  <c r="K135" i="2"/>
  <c r="L135" i="2"/>
  <c r="M135" i="2"/>
  <c r="AC135" i="2" s="1"/>
  <c r="N135" i="2"/>
  <c r="BV135" i="2" s="1"/>
  <c r="O135" i="2"/>
  <c r="P135" i="2"/>
  <c r="Q135" i="2"/>
  <c r="BW135" i="2" s="1"/>
  <c r="R135" i="2"/>
  <c r="AE135" i="2"/>
  <c r="BH135" i="2"/>
  <c r="BT135" i="2"/>
  <c r="BU135" i="2"/>
  <c r="BX135" i="2"/>
  <c r="B136" i="2"/>
  <c r="BD136" i="2" s="1"/>
  <c r="I136" i="2"/>
  <c r="AH136" i="2" s="1"/>
  <c r="J136" i="2"/>
  <c r="AJ136" i="2" s="1"/>
  <c r="K136" i="2"/>
  <c r="L136" i="2"/>
  <c r="M136" i="2"/>
  <c r="N136" i="2"/>
  <c r="BV136" i="2" s="1"/>
  <c r="O136" i="2"/>
  <c r="P136" i="2"/>
  <c r="AD136" i="2" s="1"/>
  <c r="Q136" i="2"/>
  <c r="BW136" i="2" s="1"/>
  <c r="R136" i="2"/>
  <c r="AE136" i="2"/>
  <c r="BH136" i="2"/>
  <c r="BT136" i="2"/>
  <c r="BU136" i="2"/>
  <c r="BX136" i="2"/>
  <c r="B137" i="2"/>
  <c r="BE137" i="2" s="1"/>
  <c r="I137" i="2"/>
  <c r="AH137" i="2" s="1"/>
  <c r="J137" i="2"/>
  <c r="AJ137" i="2" s="1"/>
  <c r="K137" i="2"/>
  <c r="L137" i="2"/>
  <c r="M137" i="2"/>
  <c r="AC137" i="2" s="1"/>
  <c r="N137" i="2"/>
  <c r="BV137" i="2" s="1"/>
  <c r="O137" i="2"/>
  <c r="P137" i="2"/>
  <c r="Q137" i="2"/>
  <c r="BW137" i="2" s="1"/>
  <c r="R137" i="2"/>
  <c r="AE137" i="2"/>
  <c r="BH137" i="2"/>
  <c r="BT137" i="2"/>
  <c r="BU137" i="2"/>
  <c r="BX137" i="2"/>
  <c r="B138" i="2"/>
  <c r="BE138" i="2" s="1"/>
  <c r="I138" i="2"/>
  <c r="AH138" i="2" s="1"/>
  <c r="J138" i="2"/>
  <c r="AJ138" i="2" s="1"/>
  <c r="K138" i="2"/>
  <c r="L138" i="2"/>
  <c r="M138" i="2"/>
  <c r="N138" i="2"/>
  <c r="BV138" i="2" s="1"/>
  <c r="O138" i="2"/>
  <c r="P138" i="2"/>
  <c r="AD138" i="2" s="1"/>
  <c r="Q138" i="2"/>
  <c r="BW138" i="2" s="1"/>
  <c r="R138" i="2"/>
  <c r="AE138" i="2"/>
  <c r="BH138" i="2"/>
  <c r="BT138" i="2"/>
  <c r="BU138" i="2"/>
  <c r="BX138" i="2"/>
  <c r="B139" i="2"/>
  <c r="BY139" i="2" s="1"/>
  <c r="I139" i="2"/>
  <c r="AH139" i="2" s="1"/>
  <c r="J139" i="2"/>
  <c r="AJ139" i="2" s="1"/>
  <c r="K139" i="2"/>
  <c r="L139" i="2"/>
  <c r="M139" i="2"/>
  <c r="AC139" i="2" s="1"/>
  <c r="N139" i="2"/>
  <c r="BV139" i="2" s="1"/>
  <c r="O139" i="2"/>
  <c r="P139" i="2"/>
  <c r="Q139" i="2"/>
  <c r="BW139" i="2" s="1"/>
  <c r="R139" i="2"/>
  <c r="AE139" i="2"/>
  <c r="BH139" i="2"/>
  <c r="BT139" i="2"/>
  <c r="BU139" i="2"/>
  <c r="BX139" i="2"/>
  <c r="B140" i="2"/>
  <c r="BD140" i="2" s="1"/>
  <c r="I140" i="2"/>
  <c r="AH140" i="2" s="1"/>
  <c r="J140" i="2"/>
  <c r="AJ140" i="2" s="1"/>
  <c r="K140" i="2"/>
  <c r="L140" i="2"/>
  <c r="M140" i="2"/>
  <c r="N140" i="2"/>
  <c r="BV140" i="2" s="1"/>
  <c r="O140" i="2"/>
  <c r="P140" i="2"/>
  <c r="AD140" i="2" s="1"/>
  <c r="Q140" i="2"/>
  <c r="BW140" i="2" s="1"/>
  <c r="R140" i="2"/>
  <c r="AE140" i="2"/>
  <c r="BH140" i="2"/>
  <c r="BT140" i="2"/>
  <c r="BU140" i="2"/>
  <c r="BX140" i="2"/>
  <c r="B141" i="2"/>
  <c r="BE141" i="2" s="1"/>
  <c r="I141" i="2"/>
  <c r="AH141" i="2" s="1"/>
  <c r="J141" i="2"/>
  <c r="AJ141" i="2" s="1"/>
  <c r="K141" i="2"/>
  <c r="L141" i="2"/>
  <c r="M141" i="2"/>
  <c r="AC141" i="2" s="1"/>
  <c r="N141" i="2"/>
  <c r="BV141" i="2" s="1"/>
  <c r="O141" i="2"/>
  <c r="P141" i="2"/>
  <c r="Q141" i="2"/>
  <c r="BW141" i="2" s="1"/>
  <c r="R141" i="2"/>
  <c r="AE141" i="2"/>
  <c r="BH141" i="2"/>
  <c r="BT141" i="2"/>
  <c r="BU141" i="2"/>
  <c r="BX141" i="2"/>
  <c r="B142" i="2"/>
  <c r="BE142" i="2" s="1"/>
  <c r="I142" i="2"/>
  <c r="AH142" i="2" s="1"/>
  <c r="J142" i="2"/>
  <c r="AJ142" i="2" s="1"/>
  <c r="K142" i="2"/>
  <c r="L142" i="2"/>
  <c r="M142" i="2"/>
  <c r="N142" i="2"/>
  <c r="BV142" i="2" s="1"/>
  <c r="O142" i="2"/>
  <c r="P142" i="2"/>
  <c r="AD142" i="2" s="1"/>
  <c r="Q142" i="2"/>
  <c r="BW142" i="2" s="1"/>
  <c r="R142" i="2"/>
  <c r="AE142" i="2"/>
  <c r="BH142" i="2"/>
  <c r="BT142" i="2"/>
  <c r="BU142" i="2"/>
  <c r="BX142" i="2"/>
  <c r="B143" i="2"/>
  <c r="BE143" i="2" s="1"/>
  <c r="I143" i="2"/>
  <c r="AH143" i="2" s="1"/>
  <c r="J143" i="2"/>
  <c r="AJ143" i="2" s="1"/>
  <c r="K143" i="2"/>
  <c r="L143" i="2"/>
  <c r="M143" i="2"/>
  <c r="AC143" i="2" s="1"/>
  <c r="N143" i="2"/>
  <c r="BV143" i="2" s="1"/>
  <c r="O143" i="2"/>
  <c r="P143" i="2"/>
  <c r="Q143" i="2"/>
  <c r="BW143" i="2" s="1"/>
  <c r="R143" i="2"/>
  <c r="AE143" i="2"/>
  <c r="BH143" i="2"/>
  <c r="BT143" i="2"/>
  <c r="BU143" i="2"/>
  <c r="BX143" i="2"/>
  <c r="B144" i="2"/>
  <c r="BD144" i="2" s="1"/>
  <c r="I144" i="2"/>
  <c r="AH144" i="2" s="1"/>
  <c r="J144" i="2"/>
  <c r="AJ144" i="2" s="1"/>
  <c r="K144" i="2"/>
  <c r="L144" i="2"/>
  <c r="M144" i="2"/>
  <c r="N144" i="2"/>
  <c r="BV144" i="2" s="1"/>
  <c r="O144" i="2"/>
  <c r="P144" i="2"/>
  <c r="AD144" i="2" s="1"/>
  <c r="Q144" i="2"/>
  <c r="BW144" i="2" s="1"/>
  <c r="R144" i="2"/>
  <c r="AE144" i="2"/>
  <c r="BH144" i="2"/>
  <c r="BT144" i="2"/>
  <c r="BU144" i="2"/>
  <c r="BX144" i="2"/>
  <c r="B145" i="2"/>
  <c r="BF145" i="2" s="1"/>
  <c r="I145" i="2"/>
  <c r="AI145" i="2" s="1"/>
  <c r="J145" i="2"/>
  <c r="AJ145" i="2" s="1"/>
  <c r="K145" i="2"/>
  <c r="L145" i="2"/>
  <c r="M145" i="2"/>
  <c r="AG145" i="2" s="1"/>
  <c r="N145" i="2"/>
  <c r="BV145" i="2" s="1"/>
  <c r="O145" i="2"/>
  <c r="P145" i="2"/>
  <c r="AD145" i="2" s="1"/>
  <c r="Q145" i="2"/>
  <c r="BW145" i="2" s="1"/>
  <c r="R145" i="2"/>
  <c r="AE145" i="2"/>
  <c r="BH145" i="2"/>
  <c r="BT145" i="2"/>
  <c r="BU145" i="2"/>
  <c r="BX145" i="2"/>
  <c r="B146" i="2"/>
  <c r="BC146" i="2" s="1"/>
  <c r="I146" i="2"/>
  <c r="AI146" i="2" s="1"/>
  <c r="J146" i="2"/>
  <c r="AJ146" i="2" s="1"/>
  <c r="K146" i="2"/>
  <c r="L146" i="2"/>
  <c r="M146" i="2"/>
  <c r="AC146" i="2" s="1"/>
  <c r="N146" i="2"/>
  <c r="BV146" i="2" s="1"/>
  <c r="O146" i="2"/>
  <c r="P146" i="2"/>
  <c r="AD146" i="2" s="1"/>
  <c r="Q146" i="2"/>
  <c r="BW146" i="2" s="1"/>
  <c r="R146" i="2"/>
  <c r="AE146" i="2"/>
  <c r="BH146" i="2"/>
  <c r="BT146" i="2"/>
  <c r="BU146" i="2"/>
  <c r="BX146" i="2"/>
  <c r="B147" i="2"/>
  <c r="BE147" i="2" s="1"/>
  <c r="I147" i="2"/>
  <c r="AI147" i="2" s="1"/>
  <c r="J147" i="2"/>
  <c r="AJ147" i="2" s="1"/>
  <c r="K147" i="2"/>
  <c r="L147" i="2"/>
  <c r="M147" i="2"/>
  <c r="AC147" i="2" s="1"/>
  <c r="N147" i="2"/>
  <c r="BV147" i="2" s="1"/>
  <c r="O147" i="2"/>
  <c r="P147" i="2"/>
  <c r="AD147" i="2" s="1"/>
  <c r="Q147" i="2"/>
  <c r="BW147" i="2" s="1"/>
  <c r="R147" i="2"/>
  <c r="AE147" i="2"/>
  <c r="BH147" i="2"/>
  <c r="BT147" i="2"/>
  <c r="BU147" i="2"/>
  <c r="BX147" i="2"/>
  <c r="B148" i="2"/>
  <c r="BF148" i="2" s="1"/>
  <c r="I148" i="2"/>
  <c r="AI148" i="2" s="1"/>
  <c r="J148" i="2"/>
  <c r="AJ148" i="2" s="1"/>
  <c r="K148" i="2"/>
  <c r="L148" i="2"/>
  <c r="M148" i="2"/>
  <c r="AC148" i="2" s="1"/>
  <c r="N148" i="2"/>
  <c r="BV148" i="2" s="1"/>
  <c r="O148" i="2"/>
  <c r="P148" i="2"/>
  <c r="AD148" i="2" s="1"/>
  <c r="Q148" i="2"/>
  <c r="BW148" i="2" s="1"/>
  <c r="R148" i="2"/>
  <c r="AE148" i="2"/>
  <c r="BH148" i="2"/>
  <c r="BT148" i="2"/>
  <c r="BU148" i="2"/>
  <c r="BX148" i="2"/>
  <c r="B149" i="2"/>
  <c r="BE149" i="2" s="1"/>
  <c r="I149" i="2"/>
  <c r="AH149" i="2" s="1"/>
  <c r="J149" i="2"/>
  <c r="AJ149" i="2" s="1"/>
  <c r="K149" i="2"/>
  <c r="L149" i="2"/>
  <c r="M149" i="2"/>
  <c r="AC149" i="2" s="1"/>
  <c r="N149" i="2"/>
  <c r="BV149" i="2" s="1"/>
  <c r="O149" i="2"/>
  <c r="P149" i="2"/>
  <c r="AD149" i="2" s="1"/>
  <c r="Q149" i="2"/>
  <c r="BW149" i="2" s="1"/>
  <c r="R149" i="2"/>
  <c r="AE149" i="2"/>
  <c r="BH149" i="2"/>
  <c r="BT149" i="2"/>
  <c r="BU149" i="2"/>
  <c r="BX149" i="2"/>
  <c r="B150" i="2"/>
  <c r="BD150" i="2" s="1"/>
  <c r="I150" i="2"/>
  <c r="AI150" i="2" s="1"/>
  <c r="J150" i="2"/>
  <c r="AJ150" i="2" s="1"/>
  <c r="K150" i="2"/>
  <c r="L150" i="2"/>
  <c r="M150" i="2"/>
  <c r="AC150" i="2" s="1"/>
  <c r="N150" i="2"/>
  <c r="BV150" i="2" s="1"/>
  <c r="O150" i="2"/>
  <c r="P150" i="2"/>
  <c r="AD150" i="2" s="1"/>
  <c r="Q150" i="2"/>
  <c r="BW150" i="2" s="1"/>
  <c r="R150" i="2"/>
  <c r="AE150" i="2"/>
  <c r="BH150" i="2"/>
  <c r="BT150" i="2"/>
  <c r="BU150" i="2"/>
  <c r="BX150" i="2"/>
  <c r="B151" i="2"/>
  <c r="BY151" i="2" s="1"/>
  <c r="I151" i="2"/>
  <c r="AH151" i="2" s="1"/>
  <c r="J151" i="2"/>
  <c r="AJ151" i="2" s="1"/>
  <c r="K151" i="2"/>
  <c r="L151" i="2"/>
  <c r="M151" i="2"/>
  <c r="AC151" i="2" s="1"/>
  <c r="N151" i="2"/>
  <c r="BV151" i="2" s="1"/>
  <c r="O151" i="2"/>
  <c r="P151" i="2"/>
  <c r="Q151" i="2"/>
  <c r="BW151" i="2" s="1"/>
  <c r="R151" i="2"/>
  <c r="AE151" i="2"/>
  <c r="BH151" i="2"/>
  <c r="BT151" i="2"/>
  <c r="BU151" i="2"/>
  <c r="BX151" i="2"/>
  <c r="B152" i="2"/>
  <c r="BD152" i="2" s="1"/>
  <c r="I152" i="2"/>
  <c r="AH152" i="2" s="1"/>
  <c r="J152" i="2"/>
  <c r="AJ152" i="2" s="1"/>
  <c r="K152" i="2"/>
  <c r="L152" i="2"/>
  <c r="M152" i="2"/>
  <c r="N152" i="2"/>
  <c r="BV152" i="2" s="1"/>
  <c r="O152" i="2"/>
  <c r="P152" i="2"/>
  <c r="AD152" i="2" s="1"/>
  <c r="Q152" i="2"/>
  <c r="BW152" i="2" s="1"/>
  <c r="R152" i="2"/>
  <c r="AE152" i="2"/>
  <c r="BH152" i="2"/>
  <c r="BT152" i="2"/>
  <c r="BU152" i="2"/>
  <c r="BX152" i="2"/>
  <c r="B153" i="2"/>
  <c r="BE153" i="2" s="1"/>
  <c r="I153" i="2"/>
  <c r="AH153" i="2" s="1"/>
  <c r="J153" i="2"/>
  <c r="AJ153" i="2" s="1"/>
  <c r="K153" i="2"/>
  <c r="L153" i="2"/>
  <c r="M153" i="2"/>
  <c r="AC153" i="2" s="1"/>
  <c r="N153" i="2"/>
  <c r="BV153" i="2" s="1"/>
  <c r="O153" i="2"/>
  <c r="P153" i="2"/>
  <c r="Q153" i="2"/>
  <c r="BW153" i="2" s="1"/>
  <c r="R153" i="2"/>
  <c r="AE153" i="2"/>
  <c r="BH153" i="2"/>
  <c r="BT153" i="2"/>
  <c r="BU153" i="2"/>
  <c r="BX153" i="2"/>
  <c r="B154" i="2"/>
  <c r="BC154" i="2" s="1"/>
  <c r="I154" i="2"/>
  <c r="AH154" i="2" s="1"/>
  <c r="J154" i="2"/>
  <c r="AJ154" i="2" s="1"/>
  <c r="K154" i="2"/>
  <c r="L154" i="2"/>
  <c r="M154" i="2"/>
  <c r="N154" i="2"/>
  <c r="BV154" i="2" s="1"/>
  <c r="O154" i="2"/>
  <c r="P154" i="2"/>
  <c r="AD154" i="2" s="1"/>
  <c r="Q154" i="2"/>
  <c r="BW154" i="2" s="1"/>
  <c r="R154" i="2"/>
  <c r="AE154" i="2"/>
  <c r="BH154" i="2"/>
  <c r="BT154" i="2"/>
  <c r="BU154" i="2"/>
  <c r="BX154" i="2"/>
  <c r="B155" i="2"/>
  <c r="BE155" i="2" s="1"/>
  <c r="I155" i="2"/>
  <c r="J155" i="2"/>
  <c r="AJ155" i="2" s="1"/>
  <c r="K155" i="2"/>
  <c r="L155" i="2"/>
  <c r="M155" i="2"/>
  <c r="AC155" i="2" s="1"/>
  <c r="N155" i="2"/>
  <c r="BV155" i="2" s="1"/>
  <c r="O155" i="2"/>
  <c r="P155" i="2"/>
  <c r="Q155" i="2"/>
  <c r="BW155" i="2" s="1"/>
  <c r="R155" i="2"/>
  <c r="AE155" i="2"/>
  <c r="BH155" i="2"/>
  <c r="BT155" i="2"/>
  <c r="BU155" i="2"/>
  <c r="BX155" i="2"/>
  <c r="B156" i="2"/>
  <c r="BC156" i="2" s="1"/>
  <c r="I156" i="2"/>
  <c r="AH156" i="2" s="1"/>
  <c r="J156" i="2"/>
  <c r="AJ156" i="2" s="1"/>
  <c r="K156" i="2"/>
  <c r="L156" i="2"/>
  <c r="M156" i="2"/>
  <c r="N156" i="2"/>
  <c r="BV156" i="2" s="1"/>
  <c r="O156" i="2"/>
  <c r="P156" i="2"/>
  <c r="AD156" i="2" s="1"/>
  <c r="Q156" i="2"/>
  <c r="BW156" i="2" s="1"/>
  <c r="R156" i="2"/>
  <c r="AE156" i="2"/>
  <c r="BH156" i="2"/>
  <c r="BT156" i="2"/>
  <c r="BU156" i="2"/>
  <c r="BX156" i="2"/>
  <c r="B157" i="2"/>
  <c r="I157" i="2"/>
  <c r="AH157" i="2" s="1"/>
  <c r="J157" i="2"/>
  <c r="AJ157" i="2" s="1"/>
  <c r="K157" i="2"/>
  <c r="L157" i="2"/>
  <c r="M157" i="2"/>
  <c r="AC157" i="2" s="1"/>
  <c r="N157" i="2"/>
  <c r="BV157" i="2" s="1"/>
  <c r="O157" i="2"/>
  <c r="P157" i="2"/>
  <c r="Q157" i="2"/>
  <c r="BW157" i="2" s="1"/>
  <c r="R157" i="2"/>
  <c r="AE157" i="2"/>
  <c r="BH157" i="2"/>
  <c r="BT157" i="2"/>
  <c r="BU157" i="2"/>
  <c r="BX157" i="2"/>
  <c r="B158" i="2"/>
  <c r="BC158" i="2" s="1"/>
  <c r="I158" i="2"/>
  <c r="AH158" i="2" s="1"/>
  <c r="J158" i="2"/>
  <c r="AJ158" i="2" s="1"/>
  <c r="K158" i="2"/>
  <c r="L158" i="2"/>
  <c r="M158" i="2"/>
  <c r="N158" i="2"/>
  <c r="BV158" i="2" s="1"/>
  <c r="O158" i="2"/>
  <c r="P158" i="2"/>
  <c r="AD158" i="2" s="1"/>
  <c r="Q158" i="2"/>
  <c r="BW158" i="2" s="1"/>
  <c r="R158" i="2"/>
  <c r="AE158" i="2"/>
  <c r="BH158" i="2"/>
  <c r="BT158" i="2"/>
  <c r="BU158" i="2"/>
  <c r="BX158" i="2"/>
  <c r="B159" i="2"/>
  <c r="BE159" i="2" s="1"/>
  <c r="I159" i="2"/>
  <c r="AH159" i="2" s="1"/>
  <c r="J159" i="2"/>
  <c r="AJ159" i="2" s="1"/>
  <c r="K159" i="2"/>
  <c r="L159" i="2"/>
  <c r="M159" i="2"/>
  <c r="AC159" i="2" s="1"/>
  <c r="N159" i="2"/>
  <c r="BV159" i="2" s="1"/>
  <c r="O159" i="2"/>
  <c r="P159" i="2"/>
  <c r="Q159" i="2"/>
  <c r="BW159" i="2" s="1"/>
  <c r="R159" i="2"/>
  <c r="AE159" i="2"/>
  <c r="BH159" i="2"/>
  <c r="BT159" i="2"/>
  <c r="BU159" i="2"/>
  <c r="BX159" i="2"/>
  <c r="B160" i="2"/>
  <c r="BD160" i="2" s="1"/>
  <c r="I160" i="2"/>
  <c r="AH160" i="2" s="1"/>
  <c r="J160" i="2"/>
  <c r="AJ160" i="2" s="1"/>
  <c r="K160" i="2"/>
  <c r="L160" i="2"/>
  <c r="M160" i="2"/>
  <c r="N160" i="2"/>
  <c r="BV160" i="2" s="1"/>
  <c r="O160" i="2"/>
  <c r="P160" i="2"/>
  <c r="AD160" i="2" s="1"/>
  <c r="Q160" i="2"/>
  <c r="BW160" i="2" s="1"/>
  <c r="R160" i="2"/>
  <c r="AE160" i="2"/>
  <c r="BH160" i="2"/>
  <c r="BT160" i="2"/>
  <c r="BU160" i="2"/>
  <c r="BX160" i="2"/>
  <c r="B161" i="2"/>
  <c r="BC161" i="2" s="1"/>
  <c r="I161" i="2"/>
  <c r="AH161" i="2" s="1"/>
  <c r="J161" i="2"/>
  <c r="AJ161" i="2" s="1"/>
  <c r="K161" i="2"/>
  <c r="L161" i="2"/>
  <c r="M161" i="2"/>
  <c r="AC161" i="2" s="1"/>
  <c r="N161" i="2"/>
  <c r="BV161" i="2" s="1"/>
  <c r="O161" i="2"/>
  <c r="P161" i="2"/>
  <c r="Q161" i="2"/>
  <c r="BW161" i="2" s="1"/>
  <c r="R161" i="2"/>
  <c r="AE161" i="2"/>
  <c r="BH161" i="2"/>
  <c r="BT161" i="2"/>
  <c r="BU161" i="2"/>
  <c r="BX161" i="2"/>
  <c r="B162" i="2"/>
  <c r="BF162" i="2" s="1"/>
  <c r="I162" i="2"/>
  <c r="AH162" i="2" s="1"/>
  <c r="J162" i="2"/>
  <c r="AJ162" i="2" s="1"/>
  <c r="K162" i="2"/>
  <c r="L162" i="2"/>
  <c r="M162" i="2"/>
  <c r="N162" i="2"/>
  <c r="BV162" i="2" s="1"/>
  <c r="O162" i="2"/>
  <c r="P162" i="2"/>
  <c r="AD162" i="2" s="1"/>
  <c r="Q162" i="2"/>
  <c r="BW162" i="2" s="1"/>
  <c r="R162" i="2"/>
  <c r="AE162" i="2"/>
  <c r="BH162" i="2"/>
  <c r="BT162" i="2"/>
  <c r="BU162" i="2"/>
  <c r="BX162" i="2"/>
  <c r="B163" i="2"/>
  <c r="BE163" i="2" s="1"/>
  <c r="I163" i="2"/>
  <c r="AI163" i="2" s="1"/>
  <c r="J163" i="2"/>
  <c r="AJ163" i="2" s="1"/>
  <c r="K163" i="2"/>
  <c r="L163" i="2"/>
  <c r="M163" i="2"/>
  <c r="AC163" i="2" s="1"/>
  <c r="N163" i="2"/>
  <c r="BV163" i="2" s="1"/>
  <c r="O163" i="2"/>
  <c r="P163" i="2"/>
  <c r="Q163" i="2"/>
  <c r="BW163" i="2" s="1"/>
  <c r="R163" i="2"/>
  <c r="AE163" i="2"/>
  <c r="BH163" i="2"/>
  <c r="BT163" i="2"/>
  <c r="BU163" i="2"/>
  <c r="BX163" i="2"/>
  <c r="B164" i="2"/>
  <c r="BD164" i="2" s="1"/>
  <c r="I164" i="2"/>
  <c r="AH164" i="2" s="1"/>
  <c r="J164" i="2"/>
  <c r="AJ164" i="2" s="1"/>
  <c r="K164" i="2"/>
  <c r="L164" i="2"/>
  <c r="M164" i="2"/>
  <c r="N164" i="2"/>
  <c r="BV164" i="2" s="1"/>
  <c r="O164" i="2"/>
  <c r="P164" i="2"/>
  <c r="AD164" i="2" s="1"/>
  <c r="Q164" i="2"/>
  <c r="BW164" i="2" s="1"/>
  <c r="R164" i="2"/>
  <c r="AE164" i="2"/>
  <c r="BH164" i="2"/>
  <c r="BT164" i="2"/>
  <c r="BU164" i="2"/>
  <c r="BX164" i="2"/>
  <c r="B165" i="2"/>
  <c r="BC165" i="2" s="1"/>
  <c r="I165" i="2"/>
  <c r="AH165" i="2" s="1"/>
  <c r="J165" i="2"/>
  <c r="AJ165" i="2" s="1"/>
  <c r="K165" i="2"/>
  <c r="L165" i="2"/>
  <c r="M165" i="2"/>
  <c r="AC165" i="2" s="1"/>
  <c r="N165" i="2"/>
  <c r="BV165" i="2" s="1"/>
  <c r="O165" i="2"/>
  <c r="P165" i="2"/>
  <c r="Q165" i="2"/>
  <c r="BW165" i="2" s="1"/>
  <c r="R165" i="2"/>
  <c r="AE165" i="2"/>
  <c r="BH165" i="2"/>
  <c r="BT165" i="2"/>
  <c r="BU165" i="2"/>
  <c r="BX165" i="2"/>
  <c r="B166" i="2"/>
  <c r="BC166" i="2" s="1"/>
  <c r="I166" i="2"/>
  <c r="AH166" i="2" s="1"/>
  <c r="J166" i="2"/>
  <c r="AJ166" i="2" s="1"/>
  <c r="K166" i="2"/>
  <c r="L166" i="2"/>
  <c r="M166" i="2"/>
  <c r="N166" i="2"/>
  <c r="BV166" i="2" s="1"/>
  <c r="O166" i="2"/>
  <c r="P166" i="2"/>
  <c r="AD166" i="2" s="1"/>
  <c r="Q166" i="2"/>
  <c r="BW166" i="2" s="1"/>
  <c r="R166" i="2"/>
  <c r="AE166" i="2"/>
  <c r="BH166" i="2"/>
  <c r="BT166" i="2"/>
  <c r="BU166" i="2"/>
  <c r="BX166" i="2"/>
  <c r="B167" i="2"/>
  <c r="BG167" i="2" s="1"/>
  <c r="I167" i="2"/>
  <c r="AH167" i="2" s="1"/>
  <c r="J167" i="2"/>
  <c r="AJ167" i="2" s="1"/>
  <c r="K167" i="2"/>
  <c r="L167" i="2"/>
  <c r="M167" i="2"/>
  <c r="AC167" i="2" s="1"/>
  <c r="N167" i="2"/>
  <c r="BV167" i="2" s="1"/>
  <c r="O167" i="2"/>
  <c r="P167" i="2"/>
  <c r="AD167" i="2" s="1"/>
  <c r="Q167" i="2"/>
  <c r="BW167" i="2" s="1"/>
  <c r="R167" i="2"/>
  <c r="AE167" i="2"/>
  <c r="BH167" i="2"/>
  <c r="BT167" i="2"/>
  <c r="BU167" i="2"/>
  <c r="BX167" i="2"/>
  <c r="B168" i="2"/>
  <c r="BC168" i="2" s="1"/>
  <c r="I168" i="2"/>
  <c r="AI168" i="2" s="1"/>
  <c r="J168" i="2"/>
  <c r="AJ168" i="2" s="1"/>
  <c r="K168" i="2"/>
  <c r="L168" i="2"/>
  <c r="M168" i="2"/>
  <c r="AC168" i="2" s="1"/>
  <c r="N168" i="2"/>
  <c r="BV168" i="2" s="1"/>
  <c r="O168" i="2"/>
  <c r="P168" i="2"/>
  <c r="AD168" i="2" s="1"/>
  <c r="Q168" i="2"/>
  <c r="BW168" i="2" s="1"/>
  <c r="R168" i="2"/>
  <c r="AE168" i="2"/>
  <c r="BH168" i="2"/>
  <c r="BT168" i="2"/>
  <c r="BU168" i="2"/>
  <c r="BX168" i="2"/>
  <c r="B169" i="2"/>
  <c r="BE169" i="2" s="1"/>
  <c r="I169" i="2"/>
  <c r="AH169" i="2" s="1"/>
  <c r="J169" i="2"/>
  <c r="AJ169" i="2" s="1"/>
  <c r="K169" i="2"/>
  <c r="L169" i="2"/>
  <c r="M169" i="2"/>
  <c r="AC169" i="2" s="1"/>
  <c r="N169" i="2"/>
  <c r="BV169" i="2" s="1"/>
  <c r="O169" i="2"/>
  <c r="P169" i="2"/>
  <c r="AD169" i="2" s="1"/>
  <c r="Q169" i="2"/>
  <c r="BW169" i="2" s="1"/>
  <c r="R169" i="2"/>
  <c r="AE169" i="2"/>
  <c r="BH169" i="2"/>
  <c r="BT169" i="2"/>
  <c r="BU169" i="2"/>
  <c r="BX169" i="2"/>
  <c r="B170" i="2"/>
  <c r="BF170" i="2" s="1"/>
  <c r="I170" i="2"/>
  <c r="AI170" i="2" s="1"/>
  <c r="J170" i="2"/>
  <c r="AJ170" i="2" s="1"/>
  <c r="K170" i="2"/>
  <c r="L170" i="2"/>
  <c r="M170" i="2"/>
  <c r="AC170" i="2" s="1"/>
  <c r="N170" i="2"/>
  <c r="BV170" i="2" s="1"/>
  <c r="O170" i="2"/>
  <c r="P170" i="2"/>
  <c r="AD170" i="2" s="1"/>
  <c r="Q170" i="2"/>
  <c r="BW170" i="2" s="1"/>
  <c r="R170" i="2"/>
  <c r="AE170" i="2"/>
  <c r="BH170" i="2"/>
  <c r="BT170" i="2"/>
  <c r="BU170" i="2"/>
  <c r="BX170" i="2"/>
  <c r="B171" i="2"/>
  <c r="BE171" i="2" s="1"/>
  <c r="I171" i="2"/>
  <c r="AH171" i="2" s="1"/>
  <c r="J171" i="2"/>
  <c r="AJ171" i="2" s="1"/>
  <c r="K171" i="2"/>
  <c r="L171" i="2"/>
  <c r="M171" i="2"/>
  <c r="AC171" i="2" s="1"/>
  <c r="N171" i="2"/>
  <c r="BV171" i="2" s="1"/>
  <c r="O171" i="2"/>
  <c r="P171" i="2"/>
  <c r="AD171" i="2" s="1"/>
  <c r="Q171" i="2"/>
  <c r="BW171" i="2" s="1"/>
  <c r="R171" i="2"/>
  <c r="AE171" i="2"/>
  <c r="BH171" i="2"/>
  <c r="BT171" i="2"/>
  <c r="BU171" i="2"/>
  <c r="BX171" i="2"/>
  <c r="B172" i="2"/>
  <c r="BC172" i="2" s="1"/>
  <c r="I172" i="2"/>
  <c r="AI172" i="2" s="1"/>
  <c r="J172" i="2"/>
  <c r="AJ172" i="2" s="1"/>
  <c r="K172" i="2"/>
  <c r="L172" i="2"/>
  <c r="M172" i="2"/>
  <c r="AC172" i="2" s="1"/>
  <c r="N172" i="2"/>
  <c r="BV172" i="2" s="1"/>
  <c r="O172" i="2"/>
  <c r="P172" i="2"/>
  <c r="AD172" i="2" s="1"/>
  <c r="Q172" i="2"/>
  <c r="BW172" i="2" s="1"/>
  <c r="R172" i="2"/>
  <c r="AE172" i="2"/>
  <c r="BH172" i="2"/>
  <c r="BT172" i="2"/>
  <c r="BU172" i="2"/>
  <c r="BX172" i="2"/>
  <c r="B173" i="2"/>
  <c r="BE173" i="2" s="1"/>
  <c r="I173" i="2"/>
  <c r="AI173" i="2" s="1"/>
  <c r="J173" i="2"/>
  <c r="AJ173" i="2" s="1"/>
  <c r="K173" i="2"/>
  <c r="L173" i="2"/>
  <c r="M173" i="2"/>
  <c r="AC173" i="2" s="1"/>
  <c r="N173" i="2"/>
  <c r="BV173" i="2" s="1"/>
  <c r="O173" i="2"/>
  <c r="P173" i="2"/>
  <c r="AD173" i="2" s="1"/>
  <c r="Q173" i="2"/>
  <c r="BW173" i="2" s="1"/>
  <c r="R173" i="2"/>
  <c r="AE173" i="2"/>
  <c r="BH173" i="2"/>
  <c r="BT173" i="2"/>
  <c r="BU173" i="2"/>
  <c r="BX173" i="2"/>
  <c r="B174" i="2"/>
  <c r="BF174" i="2" s="1"/>
  <c r="I174" i="2"/>
  <c r="AI174" i="2" s="1"/>
  <c r="J174" i="2"/>
  <c r="AJ174" i="2" s="1"/>
  <c r="K174" i="2"/>
  <c r="L174" i="2"/>
  <c r="M174" i="2"/>
  <c r="AC174" i="2" s="1"/>
  <c r="N174" i="2"/>
  <c r="BV174" i="2" s="1"/>
  <c r="O174" i="2"/>
  <c r="P174" i="2"/>
  <c r="AD174" i="2" s="1"/>
  <c r="Q174" i="2"/>
  <c r="BW174" i="2" s="1"/>
  <c r="R174" i="2"/>
  <c r="AE174" i="2"/>
  <c r="BH174" i="2"/>
  <c r="BT174" i="2"/>
  <c r="BU174" i="2"/>
  <c r="BX174" i="2"/>
  <c r="B175" i="2"/>
  <c r="BE175" i="2" s="1"/>
  <c r="I175" i="2"/>
  <c r="AH175" i="2" s="1"/>
  <c r="J175" i="2"/>
  <c r="AJ175" i="2" s="1"/>
  <c r="K175" i="2"/>
  <c r="L175" i="2"/>
  <c r="M175" i="2"/>
  <c r="AC175" i="2" s="1"/>
  <c r="N175" i="2"/>
  <c r="BV175" i="2" s="1"/>
  <c r="O175" i="2"/>
  <c r="P175" i="2"/>
  <c r="AD175" i="2" s="1"/>
  <c r="Q175" i="2"/>
  <c r="BW175" i="2" s="1"/>
  <c r="R175" i="2"/>
  <c r="AE175" i="2"/>
  <c r="AI175" i="2"/>
  <c r="BH175" i="2"/>
  <c r="BT175" i="2"/>
  <c r="BU175" i="2"/>
  <c r="BX175" i="2"/>
  <c r="B176" i="2"/>
  <c r="BD176" i="2" s="1"/>
  <c r="I176" i="2"/>
  <c r="AI176" i="2" s="1"/>
  <c r="J176" i="2"/>
  <c r="AJ176" i="2" s="1"/>
  <c r="K176" i="2"/>
  <c r="L176" i="2"/>
  <c r="M176" i="2"/>
  <c r="AC176" i="2" s="1"/>
  <c r="N176" i="2"/>
  <c r="BV176" i="2" s="1"/>
  <c r="O176" i="2"/>
  <c r="P176" i="2"/>
  <c r="AD176" i="2" s="1"/>
  <c r="Q176" i="2"/>
  <c r="BW176" i="2" s="1"/>
  <c r="R176" i="2"/>
  <c r="AE176" i="2"/>
  <c r="BH176" i="2"/>
  <c r="BT176" i="2"/>
  <c r="BU176" i="2"/>
  <c r="BX176" i="2"/>
  <c r="B177" i="2"/>
  <c r="BY177" i="2" s="1"/>
  <c r="I177" i="2"/>
  <c r="AH177" i="2" s="1"/>
  <c r="J177" i="2"/>
  <c r="AJ177" i="2" s="1"/>
  <c r="K177" i="2"/>
  <c r="L177" i="2"/>
  <c r="M177" i="2"/>
  <c r="AC177" i="2" s="1"/>
  <c r="N177" i="2"/>
  <c r="BV177" i="2" s="1"/>
  <c r="O177" i="2"/>
  <c r="P177" i="2"/>
  <c r="AD177" i="2" s="1"/>
  <c r="Q177" i="2"/>
  <c r="BW177" i="2" s="1"/>
  <c r="R177" i="2"/>
  <c r="AE177" i="2"/>
  <c r="BH177" i="2"/>
  <c r="BT177" i="2"/>
  <c r="BU177" i="2"/>
  <c r="BX177" i="2"/>
  <c r="B178" i="2"/>
  <c r="BF178" i="2" s="1"/>
  <c r="I178" i="2"/>
  <c r="AI178" i="2" s="1"/>
  <c r="J178" i="2"/>
  <c r="AJ178" i="2" s="1"/>
  <c r="K178" i="2"/>
  <c r="L178" i="2"/>
  <c r="M178" i="2"/>
  <c r="AC178" i="2" s="1"/>
  <c r="N178" i="2"/>
  <c r="BV178" i="2" s="1"/>
  <c r="O178" i="2"/>
  <c r="P178" i="2"/>
  <c r="AD178" i="2" s="1"/>
  <c r="Q178" i="2"/>
  <c r="BW178" i="2" s="1"/>
  <c r="R178" i="2"/>
  <c r="AE178" i="2"/>
  <c r="BH178" i="2"/>
  <c r="BT178" i="2"/>
  <c r="BU178" i="2"/>
  <c r="BX178" i="2"/>
  <c r="B179" i="2"/>
  <c r="BE179" i="2" s="1"/>
  <c r="I179" i="2"/>
  <c r="AH179" i="2" s="1"/>
  <c r="J179" i="2"/>
  <c r="AJ179" i="2" s="1"/>
  <c r="K179" i="2"/>
  <c r="L179" i="2"/>
  <c r="M179" i="2"/>
  <c r="AC179" i="2" s="1"/>
  <c r="N179" i="2"/>
  <c r="BV179" i="2" s="1"/>
  <c r="O179" i="2"/>
  <c r="P179" i="2"/>
  <c r="AD179" i="2" s="1"/>
  <c r="Q179" i="2"/>
  <c r="BW179" i="2" s="1"/>
  <c r="R179" i="2"/>
  <c r="AE179" i="2"/>
  <c r="BH179" i="2"/>
  <c r="BT179" i="2"/>
  <c r="BU179" i="2"/>
  <c r="BX179" i="2"/>
  <c r="B180" i="2"/>
  <c r="BC180" i="2" s="1"/>
  <c r="I180" i="2"/>
  <c r="AI180" i="2" s="1"/>
  <c r="J180" i="2"/>
  <c r="AJ180" i="2" s="1"/>
  <c r="K180" i="2"/>
  <c r="L180" i="2"/>
  <c r="M180" i="2"/>
  <c r="AC180" i="2" s="1"/>
  <c r="N180" i="2"/>
  <c r="BV180" i="2" s="1"/>
  <c r="O180" i="2"/>
  <c r="P180" i="2"/>
  <c r="AD180" i="2" s="1"/>
  <c r="Q180" i="2"/>
  <c r="BW180" i="2" s="1"/>
  <c r="R180" i="2"/>
  <c r="AE180" i="2"/>
  <c r="BH180" i="2"/>
  <c r="BT180" i="2"/>
  <c r="BU180" i="2"/>
  <c r="BX180" i="2"/>
  <c r="B181" i="2"/>
  <c r="BE181" i="2" s="1"/>
  <c r="I181" i="2"/>
  <c r="AI181" i="2" s="1"/>
  <c r="J181" i="2"/>
  <c r="AJ181" i="2" s="1"/>
  <c r="K181" i="2"/>
  <c r="L181" i="2"/>
  <c r="M181" i="2"/>
  <c r="AC181" i="2" s="1"/>
  <c r="N181" i="2"/>
  <c r="BV181" i="2" s="1"/>
  <c r="O181" i="2"/>
  <c r="P181" i="2"/>
  <c r="AD181" i="2" s="1"/>
  <c r="Q181" i="2"/>
  <c r="BW181" i="2" s="1"/>
  <c r="R181" i="2"/>
  <c r="AE181" i="2"/>
  <c r="BH181" i="2"/>
  <c r="BT181" i="2"/>
  <c r="BU181" i="2"/>
  <c r="BX181" i="2"/>
  <c r="B182" i="2"/>
  <c r="BF182" i="2" s="1"/>
  <c r="I182" i="2"/>
  <c r="AI182" i="2" s="1"/>
  <c r="J182" i="2"/>
  <c r="AJ182" i="2" s="1"/>
  <c r="K182" i="2"/>
  <c r="L182" i="2"/>
  <c r="M182" i="2"/>
  <c r="AC182" i="2" s="1"/>
  <c r="N182" i="2"/>
  <c r="BV182" i="2" s="1"/>
  <c r="O182" i="2"/>
  <c r="P182" i="2"/>
  <c r="AD182" i="2" s="1"/>
  <c r="Q182" i="2"/>
  <c r="BW182" i="2" s="1"/>
  <c r="R182" i="2"/>
  <c r="AE182" i="2"/>
  <c r="BH182" i="2"/>
  <c r="BT182" i="2"/>
  <c r="BU182" i="2"/>
  <c r="BX182" i="2"/>
  <c r="B183" i="2"/>
  <c r="BE183" i="2" s="1"/>
  <c r="I183" i="2"/>
  <c r="AH183" i="2" s="1"/>
  <c r="J183" i="2"/>
  <c r="AJ183" i="2" s="1"/>
  <c r="K183" i="2"/>
  <c r="L183" i="2"/>
  <c r="M183" i="2"/>
  <c r="AC183" i="2" s="1"/>
  <c r="N183" i="2"/>
  <c r="BV183" i="2" s="1"/>
  <c r="O183" i="2"/>
  <c r="P183" i="2"/>
  <c r="AD183" i="2" s="1"/>
  <c r="Q183" i="2"/>
  <c r="BW183" i="2" s="1"/>
  <c r="R183" i="2"/>
  <c r="AE183" i="2"/>
  <c r="BH183" i="2"/>
  <c r="BT183" i="2"/>
  <c r="BU183" i="2"/>
  <c r="BX183" i="2"/>
  <c r="B184" i="2"/>
  <c r="BD184" i="2" s="1"/>
  <c r="I184" i="2"/>
  <c r="AI184" i="2" s="1"/>
  <c r="J184" i="2"/>
  <c r="AJ184" i="2" s="1"/>
  <c r="K184" i="2"/>
  <c r="L184" i="2"/>
  <c r="M184" i="2"/>
  <c r="AC184" i="2" s="1"/>
  <c r="N184" i="2"/>
  <c r="BV184" i="2" s="1"/>
  <c r="O184" i="2"/>
  <c r="P184" i="2"/>
  <c r="AD184" i="2" s="1"/>
  <c r="Q184" i="2"/>
  <c r="BW184" i="2" s="1"/>
  <c r="R184" i="2"/>
  <c r="AE184" i="2"/>
  <c r="BH184" i="2"/>
  <c r="BT184" i="2"/>
  <c r="BU184" i="2"/>
  <c r="BX184" i="2"/>
  <c r="B185" i="2"/>
  <c r="BY185" i="2" s="1"/>
  <c r="I185" i="2"/>
  <c r="AH185" i="2" s="1"/>
  <c r="J185" i="2"/>
  <c r="AJ185" i="2" s="1"/>
  <c r="K185" i="2"/>
  <c r="L185" i="2"/>
  <c r="M185" i="2"/>
  <c r="AC185" i="2" s="1"/>
  <c r="N185" i="2"/>
  <c r="BV185" i="2" s="1"/>
  <c r="O185" i="2"/>
  <c r="P185" i="2"/>
  <c r="AD185" i="2" s="1"/>
  <c r="Q185" i="2"/>
  <c r="BW185" i="2" s="1"/>
  <c r="R185" i="2"/>
  <c r="AE185" i="2"/>
  <c r="BH185" i="2"/>
  <c r="BT185" i="2"/>
  <c r="BU185" i="2"/>
  <c r="BX185" i="2"/>
  <c r="B186" i="2"/>
  <c r="BF186" i="2" s="1"/>
  <c r="I186" i="2"/>
  <c r="AI186" i="2" s="1"/>
  <c r="J186" i="2"/>
  <c r="AJ186" i="2" s="1"/>
  <c r="K186" i="2"/>
  <c r="L186" i="2"/>
  <c r="M186" i="2"/>
  <c r="AC186" i="2" s="1"/>
  <c r="N186" i="2"/>
  <c r="BV186" i="2" s="1"/>
  <c r="O186" i="2"/>
  <c r="P186" i="2"/>
  <c r="AD186" i="2" s="1"/>
  <c r="Q186" i="2"/>
  <c r="BW186" i="2" s="1"/>
  <c r="R186" i="2"/>
  <c r="AE186" i="2"/>
  <c r="BH186" i="2"/>
  <c r="BT186" i="2"/>
  <c r="BU186" i="2"/>
  <c r="BX186" i="2"/>
  <c r="B187" i="2"/>
  <c r="BE187" i="2" s="1"/>
  <c r="I187" i="2"/>
  <c r="AI187" i="2" s="1"/>
  <c r="J187" i="2"/>
  <c r="AJ187" i="2" s="1"/>
  <c r="K187" i="2"/>
  <c r="L187" i="2"/>
  <c r="M187" i="2"/>
  <c r="N187" i="2"/>
  <c r="BV187" i="2" s="1"/>
  <c r="O187" i="2"/>
  <c r="P187" i="2"/>
  <c r="AD187" i="2" s="1"/>
  <c r="Q187" i="2"/>
  <c r="BW187" i="2" s="1"/>
  <c r="R187" i="2"/>
  <c r="AE187" i="2"/>
  <c r="BH187" i="2"/>
  <c r="BT187" i="2"/>
  <c r="BU187" i="2"/>
  <c r="BX187" i="2"/>
  <c r="B188" i="2"/>
  <c r="BG188" i="2" s="1"/>
  <c r="I188" i="2"/>
  <c r="AH188" i="2" s="1"/>
  <c r="J188" i="2"/>
  <c r="AJ188" i="2" s="1"/>
  <c r="K188" i="2"/>
  <c r="L188" i="2"/>
  <c r="M188" i="2"/>
  <c r="N188" i="2"/>
  <c r="BV188" i="2" s="1"/>
  <c r="O188" i="2"/>
  <c r="P188" i="2"/>
  <c r="AD188" i="2" s="1"/>
  <c r="Q188" i="2"/>
  <c r="BW188" i="2" s="1"/>
  <c r="R188" i="2"/>
  <c r="AE188" i="2"/>
  <c r="BH188" i="2"/>
  <c r="BT188" i="2"/>
  <c r="BU188" i="2"/>
  <c r="BX188" i="2"/>
  <c r="B189" i="2"/>
  <c r="BE189" i="2" s="1"/>
  <c r="I189" i="2"/>
  <c r="AH189" i="2" s="1"/>
  <c r="J189" i="2"/>
  <c r="AJ189" i="2" s="1"/>
  <c r="K189" i="2"/>
  <c r="L189" i="2"/>
  <c r="M189" i="2"/>
  <c r="AC189" i="2" s="1"/>
  <c r="N189" i="2"/>
  <c r="BV189" i="2" s="1"/>
  <c r="O189" i="2"/>
  <c r="P189" i="2"/>
  <c r="Q189" i="2"/>
  <c r="BW189" i="2" s="1"/>
  <c r="R189" i="2"/>
  <c r="AE189" i="2"/>
  <c r="BH189" i="2"/>
  <c r="BT189" i="2"/>
  <c r="BU189" i="2"/>
  <c r="BX189" i="2"/>
  <c r="BY189" i="2"/>
  <c r="B190" i="2"/>
  <c r="I190" i="2"/>
  <c r="AH190" i="2" s="1"/>
  <c r="J190" i="2"/>
  <c r="AJ190" i="2" s="1"/>
  <c r="K190" i="2"/>
  <c r="L190" i="2"/>
  <c r="M190" i="2"/>
  <c r="N190" i="2"/>
  <c r="BV190" i="2" s="1"/>
  <c r="O190" i="2"/>
  <c r="P190" i="2"/>
  <c r="AD190" i="2" s="1"/>
  <c r="Q190" i="2"/>
  <c r="BW190" i="2" s="1"/>
  <c r="R190" i="2"/>
  <c r="AE190" i="2"/>
  <c r="BH190" i="2"/>
  <c r="BT190" i="2"/>
  <c r="BU190" i="2"/>
  <c r="BX190" i="2"/>
  <c r="B191" i="2"/>
  <c r="BY191" i="2" s="1"/>
  <c r="I191" i="2"/>
  <c r="AI191" i="2" s="1"/>
  <c r="J191" i="2"/>
  <c r="AJ191" i="2" s="1"/>
  <c r="K191" i="2"/>
  <c r="L191" i="2"/>
  <c r="M191" i="2"/>
  <c r="N191" i="2"/>
  <c r="BV191" i="2" s="1"/>
  <c r="O191" i="2"/>
  <c r="P191" i="2"/>
  <c r="Q191" i="2"/>
  <c r="BW191" i="2" s="1"/>
  <c r="R191" i="2"/>
  <c r="AE191" i="2"/>
  <c r="BH191" i="2"/>
  <c r="BT191" i="2"/>
  <c r="BU191" i="2"/>
  <c r="BX191" i="2"/>
  <c r="B192" i="2"/>
  <c r="BF192" i="2" s="1"/>
  <c r="I192" i="2"/>
  <c r="AH192" i="2" s="1"/>
  <c r="J192" i="2"/>
  <c r="AJ192" i="2" s="1"/>
  <c r="K192" i="2"/>
  <c r="L192" i="2"/>
  <c r="M192" i="2"/>
  <c r="N192" i="2"/>
  <c r="BV192" i="2" s="1"/>
  <c r="O192" i="2"/>
  <c r="P192" i="2"/>
  <c r="AD192" i="2" s="1"/>
  <c r="Q192" i="2"/>
  <c r="BW192" i="2" s="1"/>
  <c r="R192" i="2"/>
  <c r="AE192" i="2"/>
  <c r="BH192" i="2"/>
  <c r="BT192" i="2"/>
  <c r="BU192" i="2"/>
  <c r="BX192" i="2"/>
  <c r="B193" i="2"/>
  <c r="BC193" i="2" s="1"/>
  <c r="I193" i="2"/>
  <c r="AH193" i="2" s="1"/>
  <c r="J193" i="2"/>
  <c r="K193" i="2"/>
  <c r="L193" i="2"/>
  <c r="M193" i="2"/>
  <c r="AC193" i="2" s="1"/>
  <c r="N193" i="2"/>
  <c r="BV193" i="2" s="1"/>
  <c r="O193" i="2"/>
  <c r="P193" i="2"/>
  <c r="Q193" i="2"/>
  <c r="BW193" i="2" s="1"/>
  <c r="R193" i="2"/>
  <c r="AE193" i="2"/>
  <c r="BH193" i="2"/>
  <c r="BT193" i="2"/>
  <c r="BU193" i="2"/>
  <c r="BX193" i="2"/>
  <c r="B194" i="2"/>
  <c r="BD194" i="2" s="1"/>
  <c r="I194" i="2"/>
  <c r="AH194" i="2" s="1"/>
  <c r="J194" i="2"/>
  <c r="AJ194" i="2" s="1"/>
  <c r="K194" i="2"/>
  <c r="L194" i="2"/>
  <c r="M194" i="2"/>
  <c r="N194" i="2"/>
  <c r="BV194" i="2" s="1"/>
  <c r="O194" i="2"/>
  <c r="P194" i="2"/>
  <c r="AD194" i="2" s="1"/>
  <c r="Q194" i="2"/>
  <c r="BW194" i="2" s="1"/>
  <c r="R194" i="2"/>
  <c r="AE194" i="2"/>
  <c r="BH194" i="2"/>
  <c r="BT194" i="2"/>
  <c r="BU194" i="2"/>
  <c r="BX194" i="2"/>
  <c r="B195" i="2"/>
  <c r="BC195" i="2" s="1"/>
  <c r="I195" i="2"/>
  <c r="J195" i="2"/>
  <c r="AJ195" i="2" s="1"/>
  <c r="K195" i="2"/>
  <c r="L195" i="2"/>
  <c r="M195" i="2"/>
  <c r="AC195" i="2" s="1"/>
  <c r="N195" i="2"/>
  <c r="BV195" i="2" s="1"/>
  <c r="O195" i="2"/>
  <c r="P195" i="2"/>
  <c r="Q195" i="2"/>
  <c r="BW195" i="2" s="1"/>
  <c r="R195" i="2"/>
  <c r="AE195" i="2"/>
  <c r="BH195" i="2"/>
  <c r="BT195" i="2"/>
  <c r="BU195" i="2"/>
  <c r="BX195" i="2"/>
  <c r="B196" i="2"/>
  <c r="BC196" i="2" s="1"/>
  <c r="I196" i="2"/>
  <c r="AH196" i="2" s="1"/>
  <c r="J196" i="2"/>
  <c r="AJ196" i="2" s="1"/>
  <c r="K196" i="2"/>
  <c r="L196" i="2"/>
  <c r="M196" i="2"/>
  <c r="N196" i="2"/>
  <c r="BV196" i="2" s="1"/>
  <c r="O196" i="2"/>
  <c r="P196" i="2"/>
  <c r="AD196" i="2" s="1"/>
  <c r="Q196" i="2"/>
  <c r="BW196" i="2" s="1"/>
  <c r="R196" i="2"/>
  <c r="AE196" i="2"/>
  <c r="BH196" i="2"/>
  <c r="BT196" i="2"/>
  <c r="BU196" i="2"/>
  <c r="BX196" i="2"/>
  <c r="B197" i="2"/>
  <c r="BE197" i="2" s="1"/>
  <c r="I197" i="2"/>
  <c r="AI197" i="2" s="1"/>
  <c r="J197" i="2"/>
  <c r="AJ197" i="2" s="1"/>
  <c r="K197" i="2"/>
  <c r="L197" i="2"/>
  <c r="M197" i="2"/>
  <c r="AC197" i="2" s="1"/>
  <c r="N197" i="2"/>
  <c r="BV197" i="2" s="1"/>
  <c r="O197" i="2"/>
  <c r="P197" i="2"/>
  <c r="Q197" i="2"/>
  <c r="BW197" i="2" s="1"/>
  <c r="R197" i="2"/>
  <c r="AE197" i="2"/>
  <c r="BH197" i="2"/>
  <c r="BT197" i="2"/>
  <c r="BU197" i="2"/>
  <c r="BX197" i="2"/>
  <c r="BY197" i="2"/>
  <c r="B198" i="2"/>
  <c r="BC198" i="2" s="1"/>
  <c r="I198" i="2"/>
  <c r="AH198" i="2" s="1"/>
  <c r="J198" i="2"/>
  <c r="AJ198" i="2" s="1"/>
  <c r="K198" i="2"/>
  <c r="L198" i="2"/>
  <c r="M198" i="2"/>
  <c r="N198" i="2"/>
  <c r="BV198" i="2" s="1"/>
  <c r="O198" i="2"/>
  <c r="P198" i="2"/>
  <c r="AD198" i="2" s="1"/>
  <c r="Q198" i="2"/>
  <c r="BW198" i="2" s="1"/>
  <c r="R198" i="2"/>
  <c r="AE198" i="2"/>
  <c r="BH198" i="2"/>
  <c r="BT198" i="2"/>
  <c r="BU198" i="2"/>
  <c r="BX198" i="2"/>
  <c r="B199" i="2"/>
  <c r="BC199" i="2" s="1"/>
  <c r="I199" i="2"/>
  <c r="AH199" i="2" s="1"/>
  <c r="J199" i="2"/>
  <c r="AJ199" i="2" s="1"/>
  <c r="K199" i="2"/>
  <c r="L199" i="2"/>
  <c r="M199" i="2"/>
  <c r="AC199" i="2" s="1"/>
  <c r="N199" i="2"/>
  <c r="BV199" i="2" s="1"/>
  <c r="O199" i="2"/>
  <c r="P199" i="2"/>
  <c r="Q199" i="2"/>
  <c r="BW199" i="2" s="1"/>
  <c r="R199" i="2"/>
  <c r="AE199" i="2"/>
  <c r="AG199" i="2"/>
  <c r="BH199" i="2"/>
  <c r="BT199" i="2"/>
  <c r="BU199" i="2"/>
  <c r="BX199" i="2"/>
  <c r="B200" i="2"/>
  <c r="BC200" i="2" s="1"/>
  <c r="I200" i="2"/>
  <c r="AH200" i="2" s="1"/>
  <c r="J200" i="2"/>
  <c r="AJ200" i="2" s="1"/>
  <c r="K200" i="2"/>
  <c r="L200" i="2"/>
  <c r="M200" i="2"/>
  <c r="N200" i="2"/>
  <c r="BV200" i="2" s="1"/>
  <c r="O200" i="2"/>
  <c r="P200" i="2"/>
  <c r="AD200" i="2" s="1"/>
  <c r="Q200" i="2"/>
  <c r="BW200" i="2" s="1"/>
  <c r="R200" i="2"/>
  <c r="AE200" i="2"/>
  <c r="BH200" i="2"/>
  <c r="BT200" i="2"/>
  <c r="BU200" i="2"/>
  <c r="BX200" i="2"/>
  <c r="B201" i="2"/>
  <c r="I201" i="2"/>
  <c r="J201" i="2"/>
  <c r="AJ201" i="2" s="1"/>
  <c r="K201" i="2"/>
  <c r="L201" i="2"/>
  <c r="M201" i="2"/>
  <c r="AG201" i="2" s="1"/>
  <c r="N201" i="2"/>
  <c r="BV201" i="2" s="1"/>
  <c r="O201" i="2"/>
  <c r="P201" i="2"/>
  <c r="Q201" i="2"/>
  <c r="BW201" i="2" s="1"/>
  <c r="R201" i="2"/>
  <c r="AE201" i="2"/>
  <c r="BH201" i="2"/>
  <c r="BT201" i="2"/>
  <c r="BU201" i="2"/>
  <c r="BX201" i="2"/>
  <c r="B202" i="2"/>
  <c r="BC202" i="2" s="1"/>
  <c r="I202" i="2"/>
  <c r="AH202" i="2" s="1"/>
  <c r="J202" i="2"/>
  <c r="AJ202" i="2" s="1"/>
  <c r="K202" i="2"/>
  <c r="L202" i="2"/>
  <c r="M202" i="2"/>
  <c r="N202" i="2"/>
  <c r="BV202" i="2" s="1"/>
  <c r="O202" i="2"/>
  <c r="P202" i="2"/>
  <c r="AD202" i="2" s="1"/>
  <c r="Q202" i="2"/>
  <c r="BW202" i="2" s="1"/>
  <c r="R202" i="2"/>
  <c r="AE202" i="2"/>
  <c r="BH202" i="2"/>
  <c r="BT202" i="2"/>
  <c r="BU202" i="2"/>
  <c r="BX202" i="2"/>
  <c r="B203" i="2"/>
  <c r="BC203" i="2" s="1"/>
  <c r="I203" i="2"/>
  <c r="AH203" i="2" s="1"/>
  <c r="J203" i="2"/>
  <c r="AJ203" i="2" s="1"/>
  <c r="K203" i="2"/>
  <c r="L203" i="2"/>
  <c r="M203" i="2"/>
  <c r="AC203" i="2" s="1"/>
  <c r="N203" i="2"/>
  <c r="BV203" i="2" s="1"/>
  <c r="O203" i="2"/>
  <c r="P203" i="2"/>
  <c r="Q203" i="2"/>
  <c r="BW203" i="2" s="1"/>
  <c r="R203" i="2"/>
  <c r="AE203" i="2"/>
  <c r="BH203" i="2"/>
  <c r="BT203" i="2"/>
  <c r="BU203" i="2"/>
  <c r="BX203" i="2"/>
  <c r="B204" i="2"/>
  <c r="BE204" i="2" s="1"/>
  <c r="I204" i="2"/>
  <c r="AH204" i="2" s="1"/>
  <c r="J204" i="2"/>
  <c r="AJ204" i="2" s="1"/>
  <c r="K204" i="2"/>
  <c r="L204" i="2"/>
  <c r="M204" i="2"/>
  <c r="N204" i="2"/>
  <c r="BV204" i="2" s="1"/>
  <c r="O204" i="2"/>
  <c r="P204" i="2"/>
  <c r="AD204" i="2" s="1"/>
  <c r="Q204" i="2"/>
  <c r="BW204" i="2" s="1"/>
  <c r="R204" i="2"/>
  <c r="AE204" i="2"/>
  <c r="BH204" i="2"/>
  <c r="BT204" i="2"/>
  <c r="BU204" i="2"/>
  <c r="BX204" i="2"/>
  <c r="B205" i="2"/>
  <c r="BY205" i="2" s="1"/>
  <c r="I205" i="2"/>
  <c r="AH205" i="2" s="1"/>
  <c r="J205" i="2"/>
  <c r="AJ205" i="2" s="1"/>
  <c r="K205" i="2"/>
  <c r="L205" i="2"/>
  <c r="M205" i="2"/>
  <c r="AC205" i="2" s="1"/>
  <c r="N205" i="2"/>
  <c r="BV205" i="2" s="1"/>
  <c r="O205" i="2"/>
  <c r="P205" i="2"/>
  <c r="Q205" i="2"/>
  <c r="BW205" i="2" s="1"/>
  <c r="R205" i="2"/>
  <c r="AE205" i="2"/>
  <c r="BH205" i="2"/>
  <c r="BT205" i="2"/>
  <c r="BU205" i="2"/>
  <c r="BX205" i="2"/>
  <c r="B206" i="2"/>
  <c r="BD206" i="2" s="1"/>
  <c r="I206" i="2"/>
  <c r="AH206" i="2" s="1"/>
  <c r="J206" i="2"/>
  <c r="AJ206" i="2" s="1"/>
  <c r="K206" i="2"/>
  <c r="L206" i="2"/>
  <c r="M206" i="2"/>
  <c r="N206" i="2"/>
  <c r="BV206" i="2" s="1"/>
  <c r="O206" i="2"/>
  <c r="P206" i="2"/>
  <c r="AD206" i="2" s="1"/>
  <c r="Q206" i="2"/>
  <c r="BW206" i="2" s="1"/>
  <c r="R206" i="2"/>
  <c r="AE206" i="2"/>
  <c r="BH206" i="2"/>
  <c r="BT206" i="2"/>
  <c r="BU206" i="2"/>
  <c r="BX206" i="2"/>
  <c r="B207" i="2"/>
  <c r="BE207" i="2" s="1"/>
  <c r="I207" i="2"/>
  <c r="AH207" i="2" s="1"/>
  <c r="J207" i="2"/>
  <c r="AJ207" i="2" s="1"/>
  <c r="K207" i="2"/>
  <c r="L207" i="2"/>
  <c r="M207" i="2"/>
  <c r="AC207" i="2" s="1"/>
  <c r="N207" i="2"/>
  <c r="BV207" i="2" s="1"/>
  <c r="O207" i="2"/>
  <c r="P207" i="2"/>
  <c r="AD207" i="2" s="1"/>
  <c r="Q207" i="2"/>
  <c r="BW207" i="2" s="1"/>
  <c r="R207" i="2"/>
  <c r="AE207" i="2"/>
  <c r="BH207" i="2"/>
  <c r="BT207" i="2"/>
  <c r="BU207" i="2"/>
  <c r="BX207" i="2"/>
  <c r="BN208" i="2"/>
  <c r="BO208" i="2"/>
  <c r="BP208" i="2"/>
  <c r="BS208" i="2"/>
  <c r="CH208" i="2"/>
  <c r="BP209" i="2"/>
  <c r="BS209" i="2"/>
  <c r="AF106" i="2"/>
  <c r="AJ106" i="2"/>
  <c r="AT106" i="2"/>
  <c r="AW106" i="2"/>
  <c r="BY106" i="2"/>
  <c r="CH106" i="2"/>
  <c r="AI107" i="2"/>
  <c r="AJ107" i="2"/>
  <c r="AT107" i="2"/>
  <c r="AW107" i="2"/>
  <c r="BG107" i="2"/>
  <c r="BY107" i="2"/>
  <c r="CH107" i="2"/>
  <c r="BQ7" i="14"/>
  <c r="BQ109" i="2" s="1"/>
  <c r="BR7" i="14"/>
  <c r="BR109" i="2" s="1"/>
  <c r="BQ8" i="14"/>
  <c r="BQ110" i="2" s="1"/>
  <c r="BR8" i="14"/>
  <c r="BR110" i="2" s="1"/>
  <c r="BQ9" i="14"/>
  <c r="BQ111" i="2" s="1"/>
  <c r="BR9" i="14"/>
  <c r="BR111" i="2" s="1"/>
  <c r="BQ10" i="14"/>
  <c r="BQ112" i="2" s="1"/>
  <c r="BR10" i="14"/>
  <c r="BR112" i="2" s="1"/>
  <c r="BQ11" i="14"/>
  <c r="BQ113" i="2" s="1"/>
  <c r="BR11" i="14"/>
  <c r="BR113" i="2" s="1"/>
  <c r="BQ12" i="14"/>
  <c r="BQ114" i="2" s="1"/>
  <c r="BR12" i="14"/>
  <c r="BR114" i="2" s="1"/>
  <c r="BQ13" i="14"/>
  <c r="BQ115" i="2" s="1"/>
  <c r="BR13" i="14"/>
  <c r="BR115" i="2" s="1"/>
  <c r="BQ14" i="14"/>
  <c r="BQ116" i="2" s="1"/>
  <c r="BR14" i="14"/>
  <c r="BR116" i="2" s="1"/>
  <c r="BQ15" i="14"/>
  <c r="BQ117" i="2" s="1"/>
  <c r="BR15" i="14"/>
  <c r="BR117" i="2" s="1"/>
  <c r="BQ16" i="14"/>
  <c r="BQ118" i="2" s="1"/>
  <c r="BR16" i="14"/>
  <c r="BR118" i="2" s="1"/>
  <c r="BQ17" i="14"/>
  <c r="BQ119" i="2" s="1"/>
  <c r="BR17" i="14"/>
  <c r="BR119" i="2" s="1"/>
  <c r="BQ18" i="14"/>
  <c r="BQ120" i="2" s="1"/>
  <c r="BR18" i="14"/>
  <c r="BR120" i="2" s="1"/>
  <c r="BQ19" i="14"/>
  <c r="BQ121" i="2" s="1"/>
  <c r="BR19" i="14"/>
  <c r="BR121" i="2" s="1"/>
  <c r="BQ20" i="14"/>
  <c r="BQ122" i="2" s="1"/>
  <c r="BR20" i="14"/>
  <c r="BR122" i="2" s="1"/>
  <c r="BQ21" i="14"/>
  <c r="BQ123" i="2" s="1"/>
  <c r="BR21" i="14"/>
  <c r="BR123" i="2" s="1"/>
  <c r="BQ22" i="14"/>
  <c r="BQ124" i="2" s="1"/>
  <c r="BR22" i="14"/>
  <c r="BR124" i="2" s="1"/>
  <c r="BQ23" i="14"/>
  <c r="BQ125" i="2" s="1"/>
  <c r="BR23" i="14"/>
  <c r="BR125" i="2" s="1"/>
  <c r="BQ24" i="14"/>
  <c r="BQ126" i="2" s="1"/>
  <c r="BR24" i="14"/>
  <c r="BR126" i="2" s="1"/>
  <c r="BQ25" i="14"/>
  <c r="BQ127" i="2" s="1"/>
  <c r="BR25" i="14"/>
  <c r="BR127" i="2" s="1"/>
  <c r="BQ26" i="14"/>
  <c r="BQ128" i="2" s="1"/>
  <c r="BR26" i="14"/>
  <c r="BR128" i="2" s="1"/>
  <c r="BQ27" i="14"/>
  <c r="BQ129" i="2" s="1"/>
  <c r="BR27" i="14"/>
  <c r="BR129" i="2" s="1"/>
  <c r="BQ28" i="14"/>
  <c r="BQ130" i="2" s="1"/>
  <c r="BR28" i="14"/>
  <c r="BR130" i="2" s="1"/>
  <c r="BQ29" i="14"/>
  <c r="BQ131" i="2" s="1"/>
  <c r="BR29" i="14"/>
  <c r="BR131" i="2" s="1"/>
  <c r="BQ30" i="14"/>
  <c r="BQ132" i="2" s="1"/>
  <c r="BR30" i="14"/>
  <c r="BR132" i="2" s="1"/>
  <c r="BQ31" i="14"/>
  <c r="BQ133" i="2" s="1"/>
  <c r="BR31" i="14"/>
  <c r="BR133" i="2" s="1"/>
  <c r="BQ32" i="14"/>
  <c r="BQ134" i="2" s="1"/>
  <c r="BR32" i="14"/>
  <c r="BR134" i="2" s="1"/>
  <c r="BQ33" i="14"/>
  <c r="BQ135" i="2" s="1"/>
  <c r="BR33" i="14"/>
  <c r="BR135" i="2" s="1"/>
  <c r="BQ34" i="14"/>
  <c r="BQ136" i="2" s="1"/>
  <c r="BR34" i="14"/>
  <c r="BR136" i="2" s="1"/>
  <c r="BQ35" i="14"/>
  <c r="BQ137" i="2" s="1"/>
  <c r="BR35" i="14"/>
  <c r="BR137" i="2" s="1"/>
  <c r="BQ36" i="14"/>
  <c r="BQ138" i="2" s="1"/>
  <c r="BR36" i="14"/>
  <c r="BR138" i="2" s="1"/>
  <c r="BQ37" i="14"/>
  <c r="BQ139" i="2" s="1"/>
  <c r="BR37" i="14"/>
  <c r="BR139" i="2" s="1"/>
  <c r="BQ38" i="14"/>
  <c r="BQ140" i="2" s="1"/>
  <c r="BR38" i="14"/>
  <c r="BR140" i="2" s="1"/>
  <c r="BQ39" i="14"/>
  <c r="BQ141" i="2" s="1"/>
  <c r="BR39" i="14"/>
  <c r="BR141" i="2" s="1"/>
  <c r="BQ40" i="14"/>
  <c r="BQ142" i="2" s="1"/>
  <c r="BR40" i="14"/>
  <c r="BR142" i="2" s="1"/>
  <c r="BQ41" i="14"/>
  <c r="BQ143" i="2" s="1"/>
  <c r="BR41" i="14"/>
  <c r="BR143" i="2" s="1"/>
  <c r="BQ42" i="14"/>
  <c r="BQ144" i="2" s="1"/>
  <c r="BR42" i="14"/>
  <c r="BR144" i="2" s="1"/>
  <c r="BQ43" i="14"/>
  <c r="BQ145" i="2" s="1"/>
  <c r="BR43" i="14"/>
  <c r="BR145" i="2" s="1"/>
  <c r="BQ44" i="14"/>
  <c r="BQ146" i="2" s="1"/>
  <c r="BR44" i="14"/>
  <c r="BR146" i="2" s="1"/>
  <c r="BQ45" i="14"/>
  <c r="BQ147" i="2" s="1"/>
  <c r="BR45" i="14"/>
  <c r="BR147" i="2" s="1"/>
  <c r="BQ46" i="14"/>
  <c r="BQ148" i="2" s="1"/>
  <c r="BR46" i="14"/>
  <c r="BR148" i="2" s="1"/>
  <c r="BQ47" i="14"/>
  <c r="BQ149" i="2" s="1"/>
  <c r="BR47" i="14"/>
  <c r="BR149" i="2" s="1"/>
  <c r="BQ48" i="14"/>
  <c r="BQ150" i="2" s="1"/>
  <c r="BR48" i="14"/>
  <c r="BR150" i="2" s="1"/>
  <c r="BQ49" i="14"/>
  <c r="BQ151" i="2" s="1"/>
  <c r="BR49" i="14"/>
  <c r="BR151" i="2" s="1"/>
  <c r="BQ50" i="14"/>
  <c r="BQ152" i="2" s="1"/>
  <c r="BR50" i="14"/>
  <c r="BR152" i="2" s="1"/>
  <c r="BQ51" i="14"/>
  <c r="BQ153" i="2" s="1"/>
  <c r="BR51" i="14"/>
  <c r="BR153" i="2" s="1"/>
  <c r="BQ52" i="14"/>
  <c r="BQ154" i="2" s="1"/>
  <c r="BR52" i="14"/>
  <c r="BR154" i="2" s="1"/>
  <c r="BQ53" i="14"/>
  <c r="BQ155" i="2" s="1"/>
  <c r="BR53" i="14"/>
  <c r="BR155" i="2" s="1"/>
  <c r="BQ54" i="14"/>
  <c r="BQ156" i="2" s="1"/>
  <c r="BR54" i="14"/>
  <c r="BR156" i="2" s="1"/>
  <c r="BQ55" i="14"/>
  <c r="BQ157" i="2" s="1"/>
  <c r="BR55" i="14"/>
  <c r="BR157" i="2" s="1"/>
  <c r="BQ56" i="14"/>
  <c r="BQ158" i="2" s="1"/>
  <c r="BR56" i="14"/>
  <c r="BR158" i="2" s="1"/>
  <c r="BQ57" i="14"/>
  <c r="BQ159" i="2" s="1"/>
  <c r="BR57" i="14"/>
  <c r="BR159" i="2" s="1"/>
  <c r="BQ58" i="14"/>
  <c r="BQ160" i="2" s="1"/>
  <c r="BR58" i="14"/>
  <c r="BR160" i="2" s="1"/>
  <c r="BQ59" i="14"/>
  <c r="BQ161" i="2" s="1"/>
  <c r="BR59" i="14"/>
  <c r="BR161" i="2" s="1"/>
  <c r="BQ60" i="14"/>
  <c r="BQ162" i="2" s="1"/>
  <c r="BR60" i="14"/>
  <c r="BR162" i="2" s="1"/>
  <c r="BQ61" i="14"/>
  <c r="BQ163" i="2" s="1"/>
  <c r="BR61" i="14"/>
  <c r="BR163" i="2" s="1"/>
  <c r="BQ62" i="14"/>
  <c r="BQ164" i="2" s="1"/>
  <c r="BR62" i="14"/>
  <c r="BR164" i="2" s="1"/>
  <c r="BQ63" i="14"/>
  <c r="BQ165" i="2" s="1"/>
  <c r="BR63" i="14"/>
  <c r="BR165" i="2" s="1"/>
  <c r="BQ64" i="14"/>
  <c r="BQ166" i="2" s="1"/>
  <c r="BR64" i="14"/>
  <c r="BR166" i="2" s="1"/>
  <c r="BQ65" i="14"/>
  <c r="BQ167" i="2" s="1"/>
  <c r="BR65" i="14"/>
  <c r="BR167" i="2" s="1"/>
  <c r="BQ66" i="14"/>
  <c r="BQ168" i="2" s="1"/>
  <c r="BR66" i="14"/>
  <c r="BR168" i="2" s="1"/>
  <c r="BQ67" i="14"/>
  <c r="BQ169" i="2" s="1"/>
  <c r="BR67" i="14"/>
  <c r="BR169" i="2" s="1"/>
  <c r="BQ68" i="14"/>
  <c r="BQ170" i="2" s="1"/>
  <c r="BR68" i="14"/>
  <c r="BR170" i="2" s="1"/>
  <c r="BQ69" i="14"/>
  <c r="BQ171" i="2" s="1"/>
  <c r="BR69" i="14"/>
  <c r="BR171" i="2" s="1"/>
  <c r="BQ70" i="14"/>
  <c r="BQ172" i="2" s="1"/>
  <c r="BR70" i="14"/>
  <c r="BR172" i="2" s="1"/>
  <c r="BQ71" i="14"/>
  <c r="BQ173" i="2" s="1"/>
  <c r="BR71" i="14"/>
  <c r="BR173" i="2" s="1"/>
  <c r="BQ72" i="14"/>
  <c r="BQ174" i="2" s="1"/>
  <c r="BR72" i="14"/>
  <c r="BR174" i="2" s="1"/>
  <c r="BQ73" i="14"/>
  <c r="BQ175" i="2" s="1"/>
  <c r="BR73" i="14"/>
  <c r="BR175" i="2" s="1"/>
  <c r="BQ74" i="14"/>
  <c r="BQ176" i="2" s="1"/>
  <c r="BR74" i="14"/>
  <c r="BR176" i="2" s="1"/>
  <c r="BQ75" i="14"/>
  <c r="BQ177" i="2" s="1"/>
  <c r="BR75" i="14"/>
  <c r="BR177" i="2" s="1"/>
  <c r="BQ76" i="14"/>
  <c r="BQ178" i="2" s="1"/>
  <c r="BR76" i="14"/>
  <c r="BR178" i="2" s="1"/>
  <c r="BQ77" i="14"/>
  <c r="BQ179" i="2" s="1"/>
  <c r="BR77" i="14"/>
  <c r="BR179" i="2" s="1"/>
  <c r="BQ78" i="14"/>
  <c r="BQ180" i="2" s="1"/>
  <c r="BR78" i="14"/>
  <c r="BR180" i="2" s="1"/>
  <c r="BQ79" i="14"/>
  <c r="BQ181" i="2" s="1"/>
  <c r="BR79" i="14"/>
  <c r="BR181" i="2" s="1"/>
  <c r="BQ80" i="14"/>
  <c r="BQ182" i="2" s="1"/>
  <c r="BR80" i="14"/>
  <c r="BR182" i="2" s="1"/>
  <c r="BQ81" i="14"/>
  <c r="BQ183" i="2" s="1"/>
  <c r="BR81" i="14"/>
  <c r="BR183" i="2" s="1"/>
  <c r="BQ82" i="14"/>
  <c r="BQ184" i="2" s="1"/>
  <c r="BR82" i="14"/>
  <c r="BR184" i="2" s="1"/>
  <c r="BQ83" i="14"/>
  <c r="BQ185" i="2" s="1"/>
  <c r="BR83" i="14"/>
  <c r="BR185" i="2" s="1"/>
  <c r="BQ84" i="14"/>
  <c r="BQ186" i="2" s="1"/>
  <c r="BR84" i="14"/>
  <c r="BR186" i="2" s="1"/>
  <c r="BQ85" i="14"/>
  <c r="BQ187" i="2" s="1"/>
  <c r="BR85" i="14"/>
  <c r="BR187" i="2" s="1"/>
  <c r="BQ86" i="14"/>
  <c r="BQ188" i="2" s="1"/>
  <c r="BR86" i="14"/>
  <c r="BR188" i="2" s="1"/>
  <c r="BQ87" i="14"/>
  <c r="BQ189" i="2" s="1"/>
  <c r="BR87" i="14"/>
  <c r="BR189" i="2" s="1"/>
  <c r="BQ88" i="14"/>
  <c r="BQ190" i="2" s="1"/>
  <c r="BR88" i="14"/>
  <c r="BR190" i="2" s="1"/>
  <c r="BQ89" i="14"/>
  <c r="BQ191" i="2" s="1"/>
  <c r="BR89" i="14"/>
  <c r="BR191" i="2" s="1"/>
  <c r="BQ90" i="14"/>
  <c r="BQ192" i="2" s="1"/>
  <c r="BR90" i="14"/>
  <c r="BR192" i="2" s="1"/>
  <c r="BQ91" i="14"/>
  <c r="BQ193" i="2" s="1"/>
  <c r="BR91" i="14"/>
  <c r="BR193" i="2" s="1"/>
  <c r="BQ92" i="14"/>
  <c r="BQ194" i="2" s="1"/>
  <c r="BR92" i="14"/>
  <c r="BR194" i="2" s="1"/>
  <c r="BQ93" i="14"/>
  <c r="BQ195" i="2" s="1"/>
  <c r="BR93" i="14"/>
  <c r="BR195" i="2" s="1"/>
  <c r="BQ94" i="14"/>
  <c r="BQ196" i="2" s="1"/>
  <c r="BR94" i="14"/>
  <c r="BR196" i="2" s="1"/>
  <c r="BQ95" i="14"/>
  <c r="BQ197" i="2" s="1"/>
  <c r="BR95" i="14"/>
  <c r="BR197" i="2" s="1"/>
  <c r="BQ96" i="14"/>
  <c r="BQ198" i="2" s="1"/>
  <c r="BR96" i="14"/>
  <c r="BR198" i="2" s="1"/>
  <c r="BQ97" i="14"/>
  <c r="BQ199" i="2" s="1"/>
  <c r="BR97" i="14"/>
  <c r="BR199" i="2" s="1"/>
  <c r="BQ98" i="14"/>
  <c r="BQ200" i="2" s="1"/>
  <c r="BR98" i="14"/>
  <c r="BR200" i="2" s="1"/>
  <c r="BQ99" i="14"/>
  <c r="BQ201" i="2" s="1"/>
  <c r="BR99" i="14"/>
  <c r="BR201" i="2" s="1"/>
  <c r="BQ100" i="14"/>
  <c r="BQ202" i="2" s="1"/>
  <c r="BR100" i="14"/>
  <c r="BR202" i="2" s="1"/>
  <c r="BQ101" i="14"/>
  <c r="BQ203" i="2" s="1"/>
  <c r="BR101" i="14"/>
  <c r="BR203" i="2" s="1"/>
  <c r="BQ102" i="14"/>
  <c r="BQ204" i="2" s="1"/>
  <c r="BR102" i="14"/>
  <c r="BR204" i="2" s="1"/>
  <c r="BQ103" i="14"/>
  <c r="BQ205" i="2" s="1"/>
  <c r="BR103" i="14"/>
  <c r="BR205" i="2" s="1"/>
  <c r="BQ104" i="14"/>
  <c r="BQ206" i="2" s="1"/>
  <c r="BR104" i="14"/>
  <c r="BR206" i="2" s="1"/>
  <c r="BQ105" i="14"/>
  <c r="BQ207" i="2" s="1"/>
  <c r="BR105" i="14"/>
  <c r="BR207" i="2" s="1"/>
  <c r="BR6" i="14"/>
  <c r="BR108" i="2" s="1"/>
  <c r="BQ6" i="14"/>
  <c r="BQ108" i="2" s="1"/>
  <c r="BN7" i="14"/>
  <c r="BN109" i="2" s="1"/>
  <c r="BO7" i="14"/>
  <c r="BO109" i="2" s="1"/>
  <c r="BN8" i="14"/>
  <c r="BN110" i="2" s="1"/>
  <c r="BO8" i="14"/>
  <c r="BO110" i="2" s="1"/>
  <c r="BN9" i="14"/>
  <c r="BN111" i="2" s="1"/>
  <c r="BO9" i="14"/>
  <c r="BO111" i="2" s="1"/>
  <c r="BN10" i="14"/>
  <c r="BN112" i="2" s="1"/>
  <c r="BO10" i="14"/>
  <c r="BO112" i="2" s="1"/>
  <c r="BN11" i="14"/>
  <c r="BN113" i="2" s="1"/>
  <c r="BO11" i="14"/>
  <c r="BO113" i="2" s="1"/>
  <c r="BN12" i="14"/>
  <c r="BN114" i="2" s="1"/>
  <c r="BO12" i="14"/>
  <c r="BO114" i="2" s="1"/>
  <c r="BN13" i="14"/>
  <c r="BN115" i="2" s="1"/>
  <c r="BO13" i="14"/>
  <c r="BO115" i="2" s="1"/>
  <c r="BN14" i="14"/>
  <c r="BN116" i="2" s="1"/>
  <c r="BO14" i="14"/>
  <c r="BO116" i="2" s="1"/>
  <c r="BN15" i="14"/>
  <c r="BN117" i="2" s="1"/>
  <c r="BO15" i="14"/>
  <c r="BO117" i="2" s="1"/>
  <c r="BN16" i="14"/>
  <c r="BN118" i="2" s="1"/>
  <c r="BO16" i="14"/>
  <c r="BO118" i="2" s="1"/>
  <c r="BN17" i="14"/>
  <c r="BN119" i="2" s="1"/>
  <c r="BO17" i="14"/>
  <c r="BO119" i="2" s="1"/>
  <c r="BN18" i="14"/>
  <c r="BN120" i="2" s="1"/>
  <c r="BO18" i="14"/>
  <c r="BO120" i="2" s="1"/>
  <c r="BN19" i="14"/>
  <c r="BN121" i="2" s="1"/>
  <c r="BO19" i="14"/>
  <c r="BO121" i="2" s="1"/>
  <c r="BN20" i="14"/>
  <c r="BN122" i="2" s="1"/>
  <c r="BO20" i="14"/>
  <c r="BO122" i="2" s="1"/>
  <c r="BN21" i="14"/>
  <c r="BN123" i="2" s="1"/>
  <c r="BO21" i="14"/>
  <c r="BO123" i="2" s="1"/>
  <c r="BN22" i="14"/>
  <c r="BN124" i="2" s="1"/>
  <c r="BO22" i="14"/>
  <c r="BO124" i="2" s="1"/>
  <c r="BN23" i="14"/>
  <c r="BN125" i="2" s="1"/>
  <c r="BO23" i="14"/>
  <c r="BO125" i="2" s="1"/>
  <c r="BN24" i="14"/>
  <c r="BN126" i="2" s="1"/>
  <c r="BO24" i="14"/>
  <c r="BO126" i="2" s="1"/>
  <c r="BN25" i="14"/>
  <c r="BN127" i="2" s="1"/>
  <c r="BO25" i="14"/>
  <c r="BO127" i="2" s="1"/>
  <c r="BN26" i="14"/>
  <c r="BN128" i="2" s="1"/>
  <c r="BO26" i="14"/>
  <c r="BO128" i="2" s="1"/>
  <c r="BN27" i="14"/>
  <c r="BN129" i="2" s="1"/>
  <c r="BO27" i="14"/>
  <c r="BO129" i="2" s="1"/>
  <c r="BN28" i="14"/>
  <c r="BN130" i="2" s="1"/>
  <c r="BO28" i="14"/>
  <c r="BO130" i="2" s="1"/>
  <c r="BN29" i="14"/>
  <c r="BN131" i="2" s="1"/>
  <c r="BO29" i="14"/>
  <c r="BO131" i="2" s="1"/>
  <c r="BN30" i="14"/>
  <c r="BN132" i="2" s="1"/>
  <c r="BO30" i="14"/>
  <c r="BO132" i="2" s="1"/>
  <c r="BN31" i="14"/>
  <c r="BN133" i="2" s="1"/>
  <c r="BO31" i="14"/>
  <c r="BO133" i="2" s="1"/>
  <c r="BN32" i="14"/>
  <c r="BN134" i="2" s="1"/>
  <c r="BO32" i="14"/>
  <c r="BO134" i="2" s="1"/>
  <c r="BN33" i="14"/>
  <c r="BN135" i="2" s="1"/>
  <c r="BO33" i="14"/>
  <c r="BO135" i="2" s="1"/>
  <c r="BN34" i="14"/>
  <c r="BN136" i="2" s="1"/>
  <c r="BO34" i="14"/>
  <c r="BO136" i="2" s="1"/>
  <c r="BN35" i="14"/>
  <c r="BN137" i="2" s="1"/>
  <c r="BO35" i="14"/>
  <c r="BO137" i="2" s="1"/>
  <c r="BN36" i="14"/>
  <c r="BN138" i="2" s="1"/>
  <c r="BO36" i="14"/>
  <c r="BO138" i="2" s="1"/>
  <c r="BN37" i="14"/>
  <c r="BN139" i="2" s="1"/>
  <c r="BO37" i="14"/>
  <c r="BO139" i="2" s="1"/>
  <c r="BN38" i="14"/>
  <c r="BN140" i="2" s="1"/>
  <c r="BO38" i="14"/>
  <c r="BO140" i="2" s="1"/>
  <c r="BN39" i="14"/>
  <c r="BN141" i="2" s="1"/>
  <c r="BO39" i="14"/>
  <c r="BO141" i="2" s="1"/>
  <c r="BN40" i="14"/>
  <c r="BN142" i="2" s="1"/>
  <c r="BO40" i="14"/>
  <c r="BO142" i="2" s="1"/>
  <c r="BN41" i="14"/>
  <c r="BN143" i="2" s="1"/>
  <c r="BO41" i="14"/>
  <c r="BO143" i="2" s="1"/>
  <c r="BN42" i="14"/>
  <c r="BN144" i="2" s="1"/>
  <c r="BO42" i="14"/>
  <c r="BO144" i="2" s="1"/>
  <c r="BN43" i="14"/>
  <c r="BN145" i="2" s="1"/>
  <c r="BO43" i="14"/>
  <c r="BO145" i="2" s="1"/>
  <c r="BN44" i="14"/>
  <c r="BN146" i="2" s="1"/>
  <c r="BO44" i="14"/>
  <c r="BO146" i="2" s="1"/>
  <c r="BN45" i="14"/>
  <c r="BN147" i="2" s="1"/>
  <c r="BO45" i="14"/>
  <c r="BO147" i="2" s="1"/>
  <c r="BN46" i="14"/>
  <c r="BN148" i="2" s="1"/>
  <c r="BO46" i="14"/>
  <c r="BO148" i="2" s="1"/>
  <c r="BN47" i="14"/>
  <c r="BN149" i="2" s="1"/>
  <c r="BO47" i="14"/>
  <c r="BO149" i="2" s="1"/>
  <c r="BN48" i="14"/>
  <c r="BN150" i="2" s="1"/>
  <c r="BO48" i="14"/>
  <c r="BO150" i="2" s="1"/>
  <c r="BN49" i="14"/>
  <c r="BN151" i="2" s="1"/>
  <c r="BO49" i="14"/>
  <c r="BO151" i="2" s="1"/>
  <c r="BN50" i="14"/>
  <c r="BN152" i="2" s="1"/>
  <c r="BO50" i="14"/>
  <c r="BO152" i="2" s="1"/>
  <c r="BN51" i="14"/>
  <c r="BN153" i="2" s="1"/>
  <c r="BO51" i="14"/>
  <c r="BO153" i="2" s="1"/>
  <c r="BN52" i="14"/>
  <c r="BN154" i="2" s="1"/>
  <c r="BO52" i="14"/>
  <c r="BO154" i="2" s="1"/>
  <c r="BN53" i="14"/>
  <c r="BN155" i="2" s="1"/>
  <c r="BO53" i="14"/>
  <c r="BO155" i="2" s="1"/>
  <c r="BN54" i="14"/>
  <c r="BN156" i="2" s="1"/>
  <c r="BO54" i="14"/>
  <c r="BO156" i="2" s="1"/>
  <c r="BN55" i="14"/>
  <c r="BN157" i="2" s="1"/>
  <c r="BO55" i="14"/>
  <c r="BO157" i="2" s="1"/>
  <c r="BN56" i="14"/>
  <c r="BN158" i="2" s="1"/>
  <c r="BO56" i="14"/>
  <c r="BO158" i="2" s="1"/>
  <c r="BN57" i="14"/>
  <c r="BN159" i="2" s="1"/>
  <c r="BO57" i="14"/>
  <c r="BO159" i="2" s="1"/>
  <c r="BN58" i="14"/>
  <c r="BN160" i="2" s="1"/>
  <c r="BO58" i="14"/>
  <c r="BO160" i="2" s="1"/>
  <c r="BN59" i="14"/>
  <c r="BN161" i="2" s="1"/>
  <c r="BO59" i="14"/>
  <c r="BO161" i="2" s="1"/>
  <c r="BN60" i="14"/>
  <c r="BN162" i="2" s="1"/>
  <c r="BO60" i="14"/>
  <c r="BO162" i="2" s="1"/>
  <c r="BN61" i="14"/>
  <c r="BN163" i="2" s="1"/>
  <c r="BO61" i="14"/>
  <c r="BO163" i="2" s="1"/>
  <c r="BN62" i="14"/>
  <c r="BN164" i="2" s="1"/>
  <c r="BO62" i="14"/>
  <c r="BO164" i="2" s="1"/>
  <c r="BN63" i="14"/>
  <c r="BN165" i="2" s="1"/>
  <c r="BO63" i="14"/>
  <c r="BO165" i="2" s="1"/>
  <c r="BN64" i="14"/>
  <c r="BN166" i="2" s="1"/>
  <c r="BO64" i="14"/>
  <c r="BO166" i="2" s="1"/>
  <c r="BN65" i="14"/>
  <c r="BN167" i="2" s="1"/>
  <c r="BO65" i="14"/>
  <c r="BO167" i="2" s="1"/>
  <c r="BN66" i="14"/>
  <c r="BN168" i="2" s="1"/>
  <c r="BO66" i="14"/>
  <c r="BO168" i="2" s="1"/>
  <c r="BN67" i="14"/>
  <c r="BN169" i="2" s="1"/>
  <c r="BO67" i="14"/>
  <c r="BO169" i="2" s="1"/>
  <c r="BN68" i="14"/>
  <c r="BN170" i="2" s="1"/>
  <c r="BO68" i="14"/>
  <c r="BO170" i="2" s="1"/>
  <c r="BN69" i="14"/>
  <c r="BN171" i="2" s="1"/>
  <c r="BO69" i="14"/>
  <c r="BO171" i="2" s="1"/>
  <c r="BN70" i="14"/>
  <c r="BN172" i="2" s="1"/>
  <c r="BO70" i="14"/>
  <c r="BO172" i="2" s="1"/>
  <c r="BN71" i="14"/>
  <c r="BN173" i="2" s="1"/>
  <c r="BO71" i="14"/>
  <c r="BO173" i="2" s="1"/>
  <c r="BN72" i="14"/>
  <c r="BN174" i="2" s="1"/>
  <c r="BO72" i="14"/>
  <c r="BO174" i="2" s="1"/>
  <c r="BN73" i="14"/>
  <c r="BN175" i="2" s="1"/>
  <c r="BO73" i="14"/>
  <c r="BO175" i="2" s="1"/>
  <c r="BN74" i="14"/>
  <c r="BN176" i="2" s="1"/>
  <c r="BO74" i="14"/>
  <c r="BO176" i="2" s="1"/>
  <c r="BN75" i="14"/>
  <c r="BN177" i="2" s="1"/>
  <c r="BO75" i="14"/>
  <c r="BO177" i="2" s="1"/>
  <c r="BN76" i="14"/>
  <c r="BN178" i="2" s="1"/>
  <c r="BO76" i="14"/>
  <c r="BO178" i="2" s="1"/>
  <c r="BN77" i="14"/>
  <c r="BN179" i="2" s="1"/>
  <c r="BO77" i="14"/>
  <c r="BO179" i="2" s="1"/>
  <c r="BN78" i="14"/>
  <c r="BN180" i="2" s="1"/>
  <c r="BO78" i="14"/>
  <c r="BO180" i="2" s="1"/>
  <c r="BN79" i="14"/>
  <c r="BN181" i="2" s="1"/>
  <c r="BO79" i="14"/>
  <c r="BO181" i="2" s="1"/>
  <c r="BN80" i="14"/>
  <c r="BN182" i="2" s="1"/>
  <c r="BO80" i="14"/>
  <c r="BO182" i="2" s="1"/>
  <c r="BN81" i="14"/>
  <c r="BN183" i="2" s="1"/>
  <c r="BO81" i="14"/>
  <c r="BO183" i="2" s="1"/>
  <c r="BN82" i="14"/>
  <c r="BN184" i="2" s="1"/>
  <c r="BO82" i="14"/>
  <c r="BO184" i="2" s="1"/>
  <c r="BN83" i="14"/>
  <c r="BN185" i="2" s="1"/>
  <c r="BO83" i="14"/>
  <c r="BO185" i="2" s="1"/>
  <c r="BN84" i="14"/>
  <c r="BN186" i="2" s="1"/>
  <c r="BO84" i="14"/>
  <c r="BO186" i="2" s="1"/>
  <c r="BN85" i="14"/>
  <c r="BN187" i="2" s="1"/>
  <c r="BO85" i="14"/>
  <c r="BO187" i="2" s="1"/>
  <c r="BN86" i="14"/>
  <c r="BN188" i="2" s="1"/>
  <c r="BO86" i="14"/>
  <c r="BO188" i="2" s="1"/>
  <c r="BN87" i="14"/>
  <c r="BN189" i="2" s="1"/>
  <c r="BO87" i="14"/>
  <c r="BO189" i="2" s="1"/>
  <c r="BN88" i="14"/>
  <c r="BN190" i="2" s="1"/>
  <c r="BO88" i="14"/>
  <c r="BO190" i="2" s="1"/>
  <c r="BN89" i="14"/>
  <c r="BN191" i="2" s="1"/>
  <c r="BO89" i="14"/>
  <c r="BO191" i="2" s="1"/>
  <c r="BN90" i="14"/>
  <c r="BN192" i="2" s="1"/>
  <c r="BO90" i="14"/>
  <c r="BO192" i="2" s="1"/>
  <c r="BN91" i="14"/>
  <c r="BN193" i="2" s="1"/>
  <c r="BO91" i="14"/>
  <c r="BO193" i="2" s="1"/>
  <c r="BN92" i="14"/>
  <c r="BN194" i="2" s="1"/>
  <c r="BO92" i="14"/>
  <c r="BO194" i="2" s="1"/>
  <c r="BN93" i="14"/>
  <c r="BN195" i="2" s="1"/>
  <c r="BO93" i="14"/>
  <c r="BO195" i="2" s="1"/>
  <c r="BN94" i="14"/>
  <c r="BN196" i="2" s="1"/>
  <c r="BO94" i="14"/>
  <c r="BO196" i="2" s="1"/>
  <c r="BN95" i="14"/>
  <c r="BN197" i="2" s="1"/>
  <c r="BO95" i="14"/>
  <c r="BO197" i="2" s="1"/>
  <c r="BN96" i="14"/>
  <c r="BN198" i="2" s="1"/>
  <c r="BO96" i="14"/>
  <c r="BO198" i="2" s="1"/>
  <c r="BN97" i="14"/>
  <c r="BN199" i="2" s="1"/>
  <c r="BO97" i="14"/>
  <c r="BO199" i="2" s="1"/>
  <c r="BN98" i="14"/>
  <c r="BN200" i="2" s="1"/>
  <c r="BO98" i="14"/>
  <c r="BO200" i="2" s="1"/>
  <c r="BN99" i="14"/>
  <c r="BN201" i="2" s="1"/>
  <c r="BO99" i="14"/>
  <c r="BO201" i="2" s="1"/>
  <c r="BN100" i="14"/>
  <c r="BN202" i="2" s="1"/>
  <c r="BO100" i="14"/>
  <c r="BO202" i="2" s="1"/>
  <c r="BN101" i="14"/>
  <c r="BN203" i="2" s="1"/>
  <c r="BO101" i="14"/>
  <c r="BO203" i="2" s="1"/>
  <c r="BN102" i="14"/>
  <c r="BN204" i="2" s="1"/>
  <c r="BO102" i="14"/>
  <c r="BO204" i="2" s="1"/>
  <c r="BN103" i="14"/>
  <c r="BN205" i="2" s="1"/>
  <c r="BO103" i="14"/>
  <c r="BO205" i="2" s="1"/>
  <c r="BN104" i="14"/>
  <c r="BN206" i="2" s="1"/>
  <c r="BO104" i="14"/>
  <c r="BO206" i="2" s="1"/>
  <c r="BN105" i="14"/>
  <c r="BN207" i="2" s="1"/>
  <c r="BO105" i="14"/>
  <c r="BO207" i="2" s="1"/>
  <c r="BO6" i="14"/>
  <c r="BO108" i="2" s="1"/>
  <c r="BN6" i="14"/>
  <c r="BN108" i="2" s="1"/>
  <c r="BK6" i="14"/>
  <c r="BK108" i="2" s="1"/>
  <c r="CI108" i="2" s="1"/>
  <c r="BK7" i="14"/>
  <c r="BK109" i="2" s="1"/>
  <c r="CI109" i="2" s="1"/>
  <c r="BL7" i="14"/>
  <c r="BL109" i="2" s="1"/>
  <c r="CK109" i="2" s="1"/>
  <c r="BK8" i="14"/>
  <c r="BK110" i="2" s="1"/>
  <c r="CI110" i="2" s="1"/>
  <c r="BL8" i="14"/>
  <c r="BL110" i="2" s="1"/>
  <c r="CK110" i="2" s="1"/>
  <c r="BK9" i="14"/>
  <c r="BK111" i="2" s="1"/>
  <c r="CI111" i="2" s="1"/>
  <c r="BL9" i="14"/>
  <c r="BL111" i="2" s="1"/>
  <c r="CK111" i="2" s="1"/>
  <c r="BK10" i="14"/>
  <c r="BK112" i="2" s="1"/>
  <c r="CI112" i="2" s="1"/>
  <c r="BL10" i="14"/>
  <c r="BL112" i="2" s="1"/>
  <c r="BK11" i="14"/>
  <c r="BK113" i="2" s="1"/>
  <c r="BL11" i="14"/>
  <c r="BL113" i="2" s="1"/>
  <c r="CK113" i="2" s="1"/>
  <c r="BK12" i="14"/>
  <c r="BK114" i="2" s="1"/>
  <c r="CI114" i="2" s="1"/>
  <c r="BL12" i="14"/>
  <c r="BL114" i="2" s="1"/>
  <c r="BK13" i="14"/>
  <c r="BK115" i="2" s="1"/>
  <c r="BL13" i="14"/>
  <c r="BL115" i="2" s="1"/>
  <c r="CK115" i="2" s="1"/>
  <c r="BK14" i="14"/>
  <c r="BK116" i="2" s="1"/>
  <c r="BL14" i="14"/>
  <c r="BL116" i="2" s="1"/>
  <c r="CK116" i="2" s="1"/>
  <c r="BK15" i="14"/>
  <c r="BK117" i="2" s="1"/>
  <c r="CI117" i="2" s="1"/>
  <c r="BL15" i="14"/>
  <c r="BL117" i="2" s="1"/>
  <c r="BK16" i="14"/>
  <c r="BK118" i="2" s="1"/>
  <c r="BL16" i="14"/>
  <c r="BL118" i="2" s="1"/>
  <c r="CK118" i="2" s="1"/>
  <c r="BK17" i="14"/>
  <c r="BK119" i="2" s="1"/>
  <c r="CI119" i="2" s="1"/>
  <c r="BL17" i="14"/>
  <c r="BL119" i="2" s="1"/>
  <c r="BK18" i="14"/>
  <c r="BK120" i="2" s="1"/>
  <c r="BL18" i="14"/>
  <c r="BL120" i="2" s="1"/>
  <c r="CK120" i="2" s="1"/>
  <c r="BK19" i="14"/>
  <c r="BK121" i="2" s="1"/>
  <c r="CI121" i="2" s="1"/>
  <c r="BL19" i="14"/>
  <c r="BL121" i="2" s="1"/>
  <c r="BK20" i="14"/>
  <c r="BK122" i="2" s="1"/>
  <c r="BL20" i="14"/>
  <c r="BL122" i="2" s="1"/>
  <c r="CK122" i="2" s="1"/>
  <c r="BK21" i="14"/>
  <c r="BK123" i="2" s="1"/>
  <c r="CI123" i="2" s="1"/>
  <c r="BL21" i="14"/>
  <c r="BL123" i="2" s="1"/>
  <c r="BK22" i="14"/>
  <c r="BK124" i="2" s="1"/>
  <c r="BL22" i="14"/>
  <c r="BL124" i="2" s="1"/>
  <c r="CK124" i="2" s="1"/>
  <c r="BK23" i="14"/>
  <c r="BK125" i="2" s="1"/>
  <c r="CI125" i="2" s="1"/>
  <c r="BL23" i="14"/>
  <c r="BL125" i="2" s="1"/>
  <c r="BK24" i="14"/>
  <c r="BK126" i="2" s="1"/>
  <c r="BL24" i="14"/>
  <c r="BL126" i="2" s="1"/>
  <c r="CK126" i="2" s="1"/>
  <c r="BK25" i="14"/>
  <c r="BK127" i="2" s="1"/>
  <c r="CI127" i="2" s="1"/>
  <c r="BL25" i="14"/>
  <c r="BL127" i="2" s="1"/>
  <c r="BK26" i="14"/>
  <c r="BK128" i="2" s="1"/>
  <c r="BL26" i="14"/>
  <c r="BL128" i="2" s="1"/>
  <c r="CK128" i="2" s="1"/>
  <c r="BK27" i="14"/>
  <c r="BK129" i="2" s="1"/>
  <c r="CI129" i="2" s="1"/>
  <c r="BL27" i="14"/>
  <c r="BL129" i="2" s="1"/>
  <c r="BK28" i="14"/>
  <c r="BK130" i="2" s="1"/>
  <c r="BL28" i="14"/>
  <c r="BL130" i="2" s="1"/>
  <c r="CK130" i="2" s="1"/>
  <c r="BK29" i="14"/>
  <c r="BK131" i="2" s="1"/>
  <c r="CI131" i="2" s="1"/>
  <c r="BL29" i="14"/>
  <c r="BL131" i="2" s="1"/>
  <c r="BK30" i="14"/>
  <c r="BK132" i="2" s="1"/>
  <c r="BL30" i="14"/>
  <c r="BL132" i="2" s="1"/>
  <c r="CK132" i="2" s="1"/>
  <c r="BK31" i="14"/>
  <c r="BK133" i="2" s="1"/>
  <c r="CI133" i="2" s="1"/>
  <c r="BL31" i="14"/>
  <c r="BL133" i="2" s="1"/>
  <c r="BK32" i="14"/>
  <c r="BK134" i="2" s="1"/>
  <c r="BL32" i="14"/>
  <c r="BL134" i="2" s="1"/>
  <c r="CK134" i="2" s="1"/>
  <c r="BK33" i="14"/>
  <c r="BK135" i="2" s="1"/>
  <c r="CI135" i="2" s="1"/>
  <c r="BL33" i="14"/>
  <c r="BL135" i="2" s="1"/>
  <c r="BK34" i="14"/>
  <c r="BK136" i="2" s="1"/>
  <c r="BL34" i="14"/>
  <c r="BL136" i="2" s="1"/>
  <c r="CK136" i="2" s="1"/>
  <c r="BK35" i="14"/>
  <c r="BK137" i="2" s="1"/>
  <c r="CI137" i="2" s="1"/>
  <c r="BL35" i="14"/>
  <c r="BL137" i="2" s="1"/>
  <c r="BK36" i="14"/>
  <c r="BK138" i="2" s="1"/>
  <c r="BL36" i="14"/>
  <c r="BL138" i="2" s="1"/>
  <c r="CK138" i="2" s="1"/>
  <c r="BK37" i="14"/>
  <c r="BK139" i="2" s="1"/>
  <c r="CI139" i="2" s="1"/>
  <c r="BL37" i="14"/>
  <c r="BL139" i="2" s="1"/>
  <c r="BK38" i="14"/>
  <c r="BK140" i="2" s="1"/>
  <c r="BL38" i="14"/>
  <c r="BL140" i="2" s="1"/>
  <c r="CK140" i="2" s="1"/>
  <c r="BK39" i="14"/>
  <c r="BK141" i="2" s="1"/>
  <c r="CI141" i="2" s="1"/>
  <c r="BL39" i="14"/>
  <c r="BL141" i="2" s="1"/>
  <c r="BK40" i="14"/>
  <c r="BK142" i="2" s="1"/>
  <c r="BL40" i="14"/>
  <c r="BL142" i="2" s="1"/>
  <c r="CK142" i="2" s="1"/>
  <c r="BK41" i="14"/>
  <c r="BK143" i="2" s="1"/>
  <c r="CI143" i="2" s="1"/>
  <c r="BL41" i="14"/>
  <c r="BL143" i="2" s="1"/>
  <c r="BK42" i="14"/>
  <c r="BK144" i="2" s="1"/>
  <c r="BL42" i="14"/>
  <c r="BL144" i="2" s="1"/>
  <c r="CK144" i="2" s="1"/>
  <c r="BK43" i="14"/>
  <c r="BK145" i="2" s="1"/>
  <c r="CI145" i="2" s="1"/>
  <c r="BL43" i="14"/>
  <c r="BL145" i="2" s="1"/>
  <c r="CK145" i="2" s="1"/>
  <c r="BK44" i="14"/>
  <c r="BK146" i="2" s="1"/>
  <c r="BL44" i="14"/>
  <c r="BL146" i="2" s="1"/>
  <c r="CK146" i="2" s="1"/>
  <c r="BK45" i="14"/>
  <c r="BK147" i="2" s="1"/>
  <c r="CI147" i="2" s="1"/>
  <c r="BL45" i="14"/>
  <c r="BL147" i="2" s="1"/>
  <c r="BK46" i="14"/>
  <c r="BK148" i="2" s="1"/>
  <c r="BL46" i="14"/>
  <c r="BL148" i="2" s="1"/>
  <c r="CK148" i="2" s="1"/>
  <c r="BK47" i="14"/>
  <c r="BK149" i="2" s="1"/>
  <c r="CI149" i="2" s="1"/>
  <c r="BL47" i="14"/>
  <c r="BL149" i="2" s="1"/>
  <c r="BK48" i="14"/>
  <c r="BK150" i="2" s="1"/>
  <c r="BL48" i="14"/>
  <c r="BL150" i="2" s="1"/>
  <c r="CK150" i="2" s="1"/>
  <c r="BK49" i="14"/>
  <c r="BK151" i="2" s="1"/>
  <c r="CI151" i="2" s="1"/>
  <c r="BL49" i="14"/>
  <c r="BL151" i="2" s="1"/>
  <c r="BK50" i="14"/>
  <c r="BK152" i="2" s="1"/>
  <c r="BL50" i="14"/>
  <c r="BL152" i="2" s="1"/>
  <c r="CK152" i="2" s="1"/>
  <c r="BK51" i="14"/>
  <c r="BK153" i="2" s="1"/>
  <c r="CI153" i="2" s="1"/>
  <c r="BL51" i="14"/>
  <c r="BL153" i="2" s="1"/>
  <c r="BK52" i="14"/>
  <c r="BK154" i="2" s="1"/>
  <c r="BL52" i="14"/>
  <c r="BL154" i="2" s="1"/>
  <c r="CK154" i="2" s="1"/>
  <c r="BK53" i="14"/>
  <c r="BK155" i="2" s="1"/>
  <c r="CI155" i="2" s="1"/>
  <c r="BL53" i="14"/>
  <c r="BL155" i="2" s="1"/>
  <c r="BK54" i="14"/>
  <c r="BK156" i="2" s="1"/>
  <c r="BL54" i="14"/>
  <c r="BL156" i="2" s="1"/>
  <c r="CK156" i="2" s="1"/>
  <c r="BK55" i="14"/>
  <c r="BK157" i="2" s="1"/>
  <c r="CI157" i="2" s="1"/>
  <c r="BL55" i="14"/>
  <c r="BL157" i="2" s="1"/>
  <c r="BK56" i="14"/>
  <c r="BK158" i="2" s="1"/>
  <c r="BL56" i="14"/>
  <c r="BL158" i="2" s="1"/>
  <c r="CK158" i="2" s="1"/>
  <c r="BK57" i="14"/>
  <c r="BK159" i="2" s="1"/>
  <c r="CI159" i="2" s="1"/>
  <c r="BL57" i="14"/>
  <c r="BL159" i="2" s="1"/>
  <c r="BK58" i="14"/>
  <c r="BK160" i="2" s="1"/>
  <c r="BL58" i="14"/>
  <c r="BL160" i="2" s="1"/>
  <c r="CK160" i="2" s="1"/>
  <c r="BK59" i="14"/>
  <c r="BK161" i="2" s="1"/>
  <c r="CI161" i="2" s="1"/>
  <c r="BL59" i="14"/>
  <c r="BL161" i="2" s="1"/>
  <c r="BK60" i="14"/>
  <c r="BK162" i="2" s="1"/>
  <c r="BL60" i="14"/>
  <c r="BL162" i="2" s="1"/>
  <c r="CK162" i="2" s="1"/>
  <c r="BK61" i="14"/>
  <c r="BK163" i="2" s="1"/>
  <c r="CI163" i="2" s="1"/>
  <c r="BL61" i="14"/>
  <c r="BL163" i="2" s="1"/>
  <c r="BK62" i="14"/>
  <c r="BK164" i="2" s="1"/>
  <c r="BL62" i="14"/>
  <c r="BL164" i="2" s="1"/>
  <c r="CK164" i="2" s="1"/>
  <c r="BK63" i="14"/>
  <c r="BK165" i="2" s="1"/>
  <c r="CI165" i="2" s="1"/>
  <c r="BL63" i="14"/>
  <c r="BL165" i="2" s="1"/>
  <c r="BK64" i="14"/>
  <c r="BK166" i="2" s="1"/>
  <c r="BL64" i="14"/>
  <c r="BL166" i="2" s="1"/>
  <c r="CK166" i="2" s="1"/>
  <c r="BK65" i="14"/>
  <c r="BK167" i="2" s="1"/>
  <c r="CI167" i="2" s="1"/>
  <c r="BL65" i="14"/>
  <c r="BL167" i="2" s="1"/>
  <c r="BK66" i="14"/>
  <c r="BK168" i="2" s="1"/>
  <c r="BL66" i="14"/>
  <c r="BL168" i="2" s="1"/>
  <c r="CK168" i="2" s="1"/>
  <c r="BK67" i="14"/>
  <c r="BK169" i="2" s="1"/>
  <c r="CI169" i="2" s="1"/>
  <c r="BL67" i="14"/>
  <c r="BL169" i="2" s="1"/>
  <c r="BK68" i="14"/>
  <c r="BK170" i="2" s="1"/>
  <c r="BL68" i="14"/>
  <c r="BL170" i="2" s="1"/>
  <c r="CK170" i="2" s="1"/>
  <c r="BK69" i="14"/>
  <c r="BK171" i="2" s="1"/>
  <c r="CI171" i="2" s="1"/>
  <c r="BL69" i="14"/>
  <c r="BL171" i="2" s="1"/>
  <c r="BK70" i="14"/>
  <c r="BK172" i="2" s="1"/>
  <c r="BL70" i="14"/>
  <c r="BL172" i="2" s="1"/>
  <c r="CK172" i="2" s="1"/>
  <c r="BK71" i="14"/>
  <c r="BK173" i="2" s="1"/>
  <c r="CI173" i="2" s="1"/>
  <c r="BL71" i="14"/>
  <c r="BL173" i="2" s="1"/>
  <c r="BK72" i="14"/>
  <c r="BK174" i="2" s="1"/>
  <c r="BL72" i="14"/>
  <c r="BL174" i="2" s="1"/>
  <c r="CK174" i="2" s="1"/>
  <c r="BK73" i="14"/>
  <c r="BK175" i="2" s="1"/>
  <c r="CI175" i="2" s="1"/>
  <c r="BL73" i="14"/>
  <c r="BL175" i="2" s="1"/>
  <c r="BK74" i="14"/>
  <c r="BK176" i="2" s="1"/>
  <c r="BL74" i="14"/>
  <c r="BL176" i="2" s="1"/>
  <c r="CK176" i="2" s="1"/>
  <c r="BK75" i="14"/>
  <c r="BK177" i="2" s="1"/>
  <c r="CI177" i="2" s="1"/>
  <c r="BL75" i="14"/>
  <c r="BL177" i="2" s="1"/>
  <c r="BK76" i="14"/>
  <c r="BK178" i="2" s="1"/>
  <c r="BL76" i="14"/>
  <c r="BL178" i="2" s="1"/>
  <c r="CK178" i="2" s="1"/>
  <c r="BK77" i="14"/>
  <c r="BK179" i="2" s="1"/>
  <c r="CI179" i="2" s="1"/>
  <c r="BL77" i="14"/>
  <c r="BL179" i="2" s="1"/>
  <c r="BK78" i="14"/>
  <c r="BK180" i="2" s="1"/>
  <c r="BL78" i="14"/>
  <c r="BL180" i="2" s="1"/>
  <c r="CK180" i="2" s="1"/>
  <c r="BK79" i="14"/>
  <c r="BK181" i="2" s="1"/>
  <c r="CI181" i="2" s="1"/>
  <c r="BL79" i="14"/>
  <c r="BL181" i="2" s="1"/>
  <c r="BK80" i="14"/>
  <c r="BK182" i="2" s="1"/>
  <c r="BL80" i="14"/>
  <c r="BL182" i="2" s="1"/>
  <c r="CK182" i="2" s="1"/>
  <c r="BK81" i="14"/>
  <c r="BK183" i="2" s="1"/>
  <c r="CI183" i="2" s="1"/>
  <c r="BL81" i="14"/>
  <c r="BL183" i="2" s="1"/>
  <c r="BK82" i="14"/>
  <c r="BK184" i="2" s="1"/>
  <c r="BL82" i="14"/>
  <c r="BL184" i="2" s="1"/>
  <c r="CK184" i="2" s="1"/>
  <c r="BK83" i="14"/>
  <c r="BK185" i="2" s="1"/>
  <c r="CI185" i="2" s="1"/>
  <c r="BL83" i="14"/>
  <c r="BL185" i="2" s="1"/>
  <c r="BK84" i="14"/>
  <c r="BK186" i="2" s="1"/>
  <c r="BL84" i="14"/>
  <c r="BL186" i="2" s="1"/>
  <c r="CK186" i="2" s="1"/>
  <c r="BK85" i="14"/>
  <c r="BK187" i="2" s="1"/>
  <c r="CI187" i="2" s="1"/>
  <c r="BL85" i="14"/>
  <c r="BL187" i="2" s="1"/>
  <c r="BK86" i="14"/>
  <c r="BK188" i="2" s="1"/>
  <c r="BL86" i="14"/>
  <c r="BL188" i="2" s="1"/>
  <c r="CK188" i="2" s="1"/>
  <c r="BK87" i="14"/>
  <c r="BK189" i="2" s="1"/>
  <c r="CI189" i="2" s="1"/>
  <c r="BL87" i="14"/>
  <c r="BL189" i="2" s="1"/>
  <c r="BK88" i="14"/>
  <c r="BK190" i="2" s="1"/>
  <c r="BL88" i="14"/>
  <c r="BL190" i="2" s="1"/>
  <c r="CK190" i="2" s="1"/>
  <c r="BK89" i="14"/>
  <c r="BK191" i="2" s="1"/>
  <c r="CI191" i="2" s="1"/>
  <c r="BL89" i="14"/>
  <c r="BL191" i="2" s="1"/>
  <c r="BK90" i="14"/>
  <c r="BK192" i="2" s="1"/>
  <c r="BL90" i="14"/>
  <c r="BL192" i="2" s="1"/>
  <c r="CK192" i="2" s="1"/>
  <c r="BK91" i="14"/>
  <c r="BK193" i="2" s="1"/>
  <c r="CI193" i="2" s="1"/>
  <c r="BL91" i="14"/>
  <c r="BL193" i="2" s="1"/>
  <c r="BK92" i="14"/>
  <c r="BK194" i="2" s="1"/>
  <c r="BL92" i="14"/>
  <c r="BL194" i="2" s="1"/>
  <c r="CK194" i="2" s="1"/>
  <c r="BK93" i="14"/>
  <c r="BK195" i="2" s="1"/>
  <c r="CI195" i="2" s="1"/>
  <c r="BL93" i="14"/>
  <c r="BL195" i="2" s="1"/>
  <c r="BK94" i="14"/>
  <c r="BK196" i="2" s="1"/>
  <c r="BL94" i="14"/>
  <c r="BL196" i="2" s="1"/>
  <c r="CK196" i="2" s="1"/>
  <c r="BK95" i="14"/>
  <c r="BK197" i="2" s="1"/>
  <c r="CI197" i="2" s="1"/>
  <c r="BL95" i="14"/>
  <c r="BL197" i="2" s="1"/>
  <c r="BK96" i="14"/>
  <c r="BK198" i="2" s="1"/>
  <c r="BL96" i="14"/>
  <c r="BL198" i="2" s="1"/>
  <c r="CK198" i="2" s="1"/>
  <c r="BK97" i="14"/>
  <c r="BK199" i="2" s="1"/>
  <c r="CI199" i="2" s="1"/>
  <c r="BL97" i="14"/>
  <c r="BL199" i="2" s="1"/>
  <c r="BK98" i="14"/>
  <c r="BK200" i="2" s="1"/>
  <c r="BL98" i="14"/>
  <c r="BL200" i="2" s="1"/>
  <c r="CK200" i="2" s="1"/>
  <c r="BK99" i="14"/>
  <c r="BK201" i="2" s="1"/>
  <c r="CI201" i="2" s="1"/>
  <c r="BL99" i="14"/>
  <c r="BL201" i="2" s="1"/>
  <c r="BK100" i="14"/>
  <c r="BK202" i="2" s="1"/>
  <c r="BL100" i="14"/>
  <c r="BL202" i="2" s="1"/>
  <c r="CK202" i="2" s="1"/>
  <c r="BK101" i="14"/>
  <c r="BK203" i="2" s="1"/>
  <c r="CI203" i="2" s="1"/>
  <c r="BL101" i="14"/>
  <c r="BL203" i="2" s="1"/>
  <c r="BK102" i="14"/>
  <c r="BK204" i="2" s="1"/>
  <c r="BL102" i="14"/>
  <c r="BL204" i="2" s="1"/>
  <c r="CK204" i="2" s="1"/>
  <c r="BK103" i="14"/>
  <c r="BK205" i="2" s="1"/>
  <c r="CI205" i="2" s="1"/>
  <c r="BL103" i="14"/>
  <c r="BL205" i="2" s="1"/>
  <c r="BK104" i="14"/>
  <c r="BK206" i="2" s="1"/>
  <c r="BL104" i="14"/>
  <c r="BL206" i="2" s="1"/>
  <c r="CK206" i="2" s="1"/>
  <c r="BK105" i="14"/>
  <c r="BK207" i="2" s="1"/>
  <c r="CI207" i="2" s="1"/>
  <c r="BL105" i="14"/>
  <c r="BL207" i="2" s="1"/>
  <c r="BL6" i="14"/>
  <c r="BL108" i="2" s="1"/>
  <c r="CK108" i="2" s="1"/>
  <c r="BE7" i="14"/>
  <c r="BF7" i="14"/>
  <c r="BE8" i="14"/>
  <c r="BF8" i="14"/>
  <c r="BE9" i="14"/>
  <c r="BF9" i="14"/>
  <c r="BE10" i="14"/>
  <c r="BF10" i="14"/>
  <c r="BE11" i="14"/>
  <c r="BF11" i="14"/>
  <c r="BE12" i="14"/>
  <c r="BF12" i="14"/>
  <c r="BE13" i="14"/>
  <c r="BF13" i="14"/>
  <c r="BE14" i="14"/>
  <c r="BF14" i="14"/>
  <c r="BE15" i="14"/>
  <c r="BF15" i="14"/>
  <c r="BE16" i="14"/>
  <c r="BF16" i="14"/>
  <c r="BE17" i="14"/>
  <c r="BF17" i="14"/>
  <c r="BE18" i="14"/>
  <c r="BF18" i="14"/>
  <c r="BE19" i="14"/>
  <c r="BF19" i="14"/>
  <c r="BE20" i="14"/>
  <c r="BF20" i="14"/>
  <c r="BE21" i="14"/>
  <c r="BF21" i="14"/>
  <c r="BE22" i="14"/>
  <c r="BF22" i="14"/>
  <c r="BE23" i="14"/>
  <c r="BF23" i="14"/>
  <c r="BE24" i="14"/>
  <c r="BF24" i="14"/>
  <c r="BE25" i="14"/>
  <c r="BF25" i="14"/>
  <c r="BE26" i="14"/>
  <c r="BF26" i="14"/>
  <c r="BE27" i="14"/>
  <c r="BF27" i="14"/>
  <c r="BE28" i="14"/>
  <c r="BF28" i="14"/>
  <c r="BE29" i="14"/>
  <c r="BF29" i="14"/>
  <c r="BE30" i="14"/>
  <c r="BF30" i="14"/>
  <c r="BE31" i="14"/>
  <c r="BF31" i="14"/>
  <c r="BE32" i="14"/>
  <c r="BF32" i="14"/>
  <c r="BE33" i="14"/>
  <c r="BF33" i="14"/>
  <c r="BE34" i="14"/>
  <c r="BF34" i="14"/>
  <c r="BE35" i="14"/>
  <c r="BF35" i="14"/>
  <c r="BE36" i="14"/>
  <c r="BF36" i="14"/>
  <c r="BE37" i="14"/>
  <c r="BF37" i="14"/>
  <c r="BE38" i="14"/>
  <c r="BF38" i="14"/>
  <c r="BE39" i="14"/>
  <c r="BF39" i="14"/>
  <c r="BE40" i="14"/>
  <c r="BF40" i="14"/>
  <c r="BE41" i="14"/>
  <c r="BF41" i="14"/>
  <c r="BE42" i="14"/>
  <c r="BF42" i="14"/>
  <c r="BE43" i="14"/>
  <c r="BF43" i="14"/>
  <c r="BE44" i="14"/>
  <c r="BF44" i="14"/>
  <c r="BE45" i="14"/>
  <c r="BF45" i="14"/>
  <c r="BE46" i="14"/>
  <c r="BF46" i="14"/>
  <c r="BE47" i="14"/>
  <c r="BF47" i="14"/>
  <c r="BE48" i="14"/>
  <c r="BF48" i="14"/>
  <c r="BE49" i="14"/>
  <c r="BF49" i="14"/>
  <c r="BE50" i="14"/>
  <c r="BF50" i="14"/>
  <c r="BE51" i="14"/>
  <c r="BF51" i="14"/>
  <c r="BE52" i="14"/>
  <c r="BF52" i="14"/>
  <c r="BE53" i="14"/>
  <c r="BF53" i="14"/>
  <c r="BE54" i="14"/>
  <c r="BF54" i="14"/>
  <c r="BE55" i="14"/>
  <c r="BF55" i="14"/>
  <c r="BE56" i="14"/>
  <c r="BF56" i="14"/>
  <c r="BE57" i="14"/>
  <c r="BF57" i="14"/>
  <c r="BE58" i="14"/>
  <c r="BF58" i="14"/>
  <c r="BE59" i="14"/>
  <c r="BF59" i="14"/>
  <c r="BE60" i="14"/>
  <c r="BF60" i="14"/>
  <c r="BE61" i="14"/>
  <c r="BF61" i="14"/>
  <c r="BE62" i="14"/>
  <c r="BF62" i="14"/>
  <c r="BE63" i="14"/>
  <c r="BF63" i="14"/>
  <c r="BE64" i="14"/>
  <c r="BF64" i="14"/>
  <c r="BE65" i="14"/>
  <c r="BF65" i="14"/>
  <c r="BE66" i="14"/>
  <c r="BF66" i="14"/>
  <c r="BE67" i="14"/>
  <c r="BF67" i="14"/>
  <c r="BE68" i="14"/>
  <c r="BF68" i="14"/>
  <c r="BE69" i="14"/>
  <c r="BF69" i="14"/>
  <c r="BE70" i="14"/>
  <c r="BF70" i="14"/>
  <c r="BE71" i="14"/>
  <c r="BF71" i="14"/>
  <c r="BE72" i="14"/>
  <c r="BF72" i="14"/>
  <c r="BE73" i="14"/>
  <c r="BF73" i="14"/>
  <c r="BE74" i="14"/>
  <c r="BF74" i="14"/>
  <c r="BE75" i="14"/>
  <c r="BF75" i="14"/>
  <c r="BE76" i="14"/>
  <c r="BF76" i="14"/>
  <c r="BE77" i="14"/>
  <c r="BF77" i="14"/>
  <c r="BE78" i="14"/>
  <c r="BF78" i="14"/>
  <c r="BE79" i="14"/>
  <c r="BF79" i="14"/>
  <c r="BE80" i="14"/>
  <c r="BF80" i="14"/>
  <c r="BE81" i="14"/>
  <c r="BF81" i="14"/>
  <c r="BE82" i="14"/>
  <c r="BF82" i="14"/>
  <c r="BE83" i="14"/>
  <c r="BF83" i="14"/>
  <c r="BE84" i="14"/>
  <c r="BF84" i="14"/>
  <c r="BE85" i="14"/>
  <c r="BF85" i="14"/>
  <c r="BE86" i="14"/>
  <c r="BF86" i="14"/>
  <c r="BE87" i="14"/>
  <c r="BF87" i="14"/>
  <c r="BE88" i="14"/>
  <c r="BF88" i="14"/>
  <c r="BE89" i="14"/>
  <c r="BF89" i="14"/>
  <c r="BE90" i="14"/>
  <c r="BF90" i="14"/>
  <c r="BE91" i="14"/>
  <c r="BF91" i="14"/>
  <c r="BE92" i="14"/>
  <c r="BF92" i="14"/>
  <c r="BE93" i="14"/>
  <c r="BF93" i="14"/>
  <c r="BE94" i="14"/>
  <c r="BF94" i="14"/>
  <c r="BE95" i="14"/>
  <c r="BF95" i="14"/>
  <c r="BE96" i="14"/>
  <c r="BF96" i="14"/>
  <c r="BE97" i="14"/>
  <c r="BF97" i="14"/>
  <c r="BE98" i="14"/>
  <c r="BF98" i="14"/>
  <c r="BE99" i="14"/>
  <c r="BF99" i="14"/>
  <c r="BE100" i="14"/>
  <c r="BF100" i="14"/>
  <c r="BE101" i="14"/>
  <c r="BF101" i="14"/>
  <c r="BE102" i="14"/>
  <c r="BF102" i="14"/>
  <c r="BE103" i="14"/>
  <c r="BF103" i="14"/>
  <c r="BE104" i="14"/>
  <c r="BF104" i="14"/>
  <c r="BE105" i="14"/>
  <c r="BF105" i="14"/>
  <c r="BF6" i="14"/>
  <c r="BF6" i="2"/>
  <c r="BE6" i="14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AG159" i="2" l="1"/>
  <c r="BF116" i="2"/>
  <c r="BY155" i="2"/>
  <c r="BI193" i="2"/>
  <c r="BE151" i="2"/>
  <c r="BG200" i="2"/>
  <c r="BE166" i="2"/>
  <c r="BE116" i="2"/>
  <c r="BY116" i="2"/>
  <c r="BE188" i="2"/>
  <c r="BY166" i="2"/>
  <c r="BE161" i="2"/>
  <c r="BF120" i="2"/>
  <c r="BE195" i="2"/>
  <c r="BG179" i="2"/>
  <c r="BF166" i="2"/>
  <c r="BG154" i="2"/>
  <c r="BE131" i="2"/>
  <c r="AH178" i="2"/>
  <c r="BI159" i="2"/>
  <c r="BG187" i="2"/>
  <c r="BD170" i="2"/>
  <c r="AI159" i="2"/>
  <c r="AI141" i="2"/>
  <c r="BE185" i="2"/>
  <c r="AI135" i="2"/>
  <c r="AI117" i="2"/>
  <c r="H146" i="2"/>
  <c r="CN146" i="2" s="1"/>
  <c r="H201" i="2"/>
  <c r="CN201" i="2" s="1"/>
  <c r="H193" i="2"/>
  <c r="CN193" i="2" s="1"/>
  <c r="H185" i="2"/>
  <c r="CN185" i="2" s="1"/>
  <c r="H177" i="2"/>
  <c r="CN177" i="2" s="1"/>
  <c r="H169" i="2"/>
  <c r="CN169" i="2" s="1"/>
  <c r="H161" i="2"/>
  <c r="CN161" i="2" s="1"/>
  <c r="H153" i="2"/>
  <c r="CN153" i="2" s="1"/>
  <c r="H145" i="2"/>
  <c r="CN145" i="2" s="1"/>
  <c r="H137" i="2"/>
  <c r="CN137" i="2" s="1"/>
  <c r="H129" i="2"/>
  <c r="CN129" i="2" s="1"/>
  <c r="H121" i="2"/>
  <c r="CN121" i="2" s="1"/>
  <c r="H170" i="2"/>
  <c r="CN170" i="2" s="1"/>
  <c r="H200" i="2"/>
  <c r="CN200" i="2" s="1"/>
  <c r="H192" i="2"/>
  <c r="CN192" i="2" s="1"/>
  <c r="H184" i="2"/>
  <c r="CN184" i="2" s="1"/>
  <c r="H176" i="2"/>
  <c r="CN176" i="2" s="1"/>
  <c r="H168" i="2"/>
  <c r="CN168" i="2" s="1"/>
  <c r="H160" i="2"/>
  <c r="CN160" i="2" s="1"/>
  <c r="H152" i="2"/>
  <c r="CN152" i="2" s="1"/>
  <c r="H144" i="2"/>
  <c r="CN144" i="2" s="1"/>
  <c r="H136" i="2"/>
  <c r="CN136" i="2" s="1"/>
  <c r="H128" i="2"/>
  <c r="CN128" i="2" s="1"/>
  <c r="H120" i="2"/>
  <c r="CN120" i="2" s="1"/>
  <c r="H186" i="2"/>
  <c r="CN186" i="2" s="1"/>
  <c r="H130" i="2"/>
  <c r="CN130" i="2" s="1"/>
  <c r="H207" i="2"/>
  <c r="CN207" i="2" s="1"/>
  <c r="H199" i="2"/>
  <c r="CN199" i="2" s="1"/>
  <c r="H191" i="2"/>
  <c r="CN191" i="2" s="1"/>
  <c r="H183" i="2"/>
  <c r="CN183" i="2" s="1"/>
  <c r="H175" i="2"/>
  <c r="CN175" i="2" s="1"/>
  <c r="H167" i="2"/>
  <c r="CN167" i="2" s="1"/>
  <c r="H159" i="2"/>
  <c r="CN159" i="2" s="1"/>
  <c r="H151" i="2"/>
  <c r="CN151" i="2" s="1"/>
  <c r="H143" i="2"/>
  <c r="CN143" i="2" s="1"/>
  <c r="H135" i="2"/>
  <c r="CN135" i="2" s="1"/>
  <c r="H127" i="2"/>
  <c r="CN127" i="2" s="1"/>
  <c r="H119" i="2"/>
  <c r="CN119" i="2" s="1"/>
  <c r="H178" i="2"/>
  <c r="CN178" i="2" s="1"/>
  <c r="H122" i="2"/>
  <c r="CN122" i="2" s="1"/>
  <c r="H206" i="2"/>
  <c r="CN206" i="2" s="1"/>
  <c r="H198" i="2"/>
  <c r="CN198" i="2" s="1"/>
  <c r="H190" i="2"/>
  <c r="CN190" i="2" s="1"/>
  <c r="H182" i="2"/>
  <c r="CN182" i="2" s="1"/>
  <c r="H174" i="2"/>
  <c r="CN174" i="2" s="1"/>
  <c r="H166" i="2"/>
  <c r="CN166" i="2" s="1"/>
  <c r="H158" i="2"/>
  <c r="CN158" i="2" s="1"/>
  <c r="H150" i="2"/>
  <c r="CN150" i="2" s="1"/>
  <c r="H142" i="2"/>
  <c r="CN142" i="2" s="1"/>
  <c r="H134" i="2"/>
  <c r="CN134" i="2" s="1"/>
  <c r="H126" i="2"/>
  <c r="CN126" i="2" s="1"/>
  <c r="H118" i="2"/>
  <c r="CN118" i="2" s="1"/>
  <c r="H202" i="2"/>
  <c r="CN202" i="2" s="1"/>
  <c r="H154" i="2"/>
  <c r="CN154" i="2" s="1"/>
  <c r="H205" i="2"/>
  <c r="CN205" i="2" s="1"/>
  <c r="H197" i="2"/>
  <c r="CN197" i="2" s="1"/>
  <c r="H189" i="2"/>
  <c r="CN189" i="2" s="1"/>
  <c r="H181" i="2"/>
  <c r="CN181" i="2" s="1"/>
  <c r="H173" i="2"/>
  <c r="CN173" i="2" s="1"/>
  <c r="H165" i="2"/>
  <c r="CN165" i="2" s="1"/>
  <c r="H157" i="2"/>
  <c r="CN157" i="2" s="1"/>
  <c r="H149" i="2"/>
  <c r="CN149" i="2" s="1"/>
  <c r="H141" i="2"/>
  <c r="CN141" i="2" s="1"/>
  <c r="H133" i="2"/>
  <c r="CN133" i="2" s="1"/>
  <c r="H125" i="2"/>
  <c r="CN125" i="2" s="1"/>
  <c r="H117" i="2"/>
  <c r="CN117" i="2" s="1"/>
  <c r="H194" i="2"/>
  <c r="CN194" i="2" s="1"/>
  <c r="H138" i="2"/>
  <c r="CN138" i="2" s="1"/>
  <c r="H204" i="2"/>
  <c r="CN204" i="2" s="1"/>
  <c r="H196" i="2"/>
  <c r="CN196" i="2" s="1"/>
  <c r="H188" i="2"/>
  <c r="CN188" i="2" s="1"/>
  <c r="H180" i="2"/>
  <c r="CN180" i="2" s="1"/>
  <c r="H172" i="2"/>
  <c r="CN172" i="2" s="1"/>
  <c r="H164" i="2"/>
  <c r="CN164" i="2" s="1"/>
  <c r="H156" i="2"/>
  <c r="CN156" i="2" s="1"/>
  <c r="H148" i="2"/>
  <c r="CN148" i="2" s="1"/>
  <c r="H140" i="2"/>
  <c r="CN140" i="2" s="1"/>
  <c r="H132" i="2"/>
  <c r="CN132" i="2" s="1"/>
  <c r="H124" i="2"/>
  <c r="CN124" i="2" s="1"/>
  <c r="H116" i="2"/>
  <c r="CN116" i="2" s="1"/>
  <c r="H162" i="2"/>
  <c r="CN162" i="2" s="1"/>
  <c r="H203" i="2"/>
  <c r="CN203" i="2" s="1"/>
  <c r="H195" i="2"/>
  <c r="CN195" i="2" s="1"/>
  <c r="H187" i="2"/>
  <c r="CN187" i="2" s="1"/>
  <c r="H179" i="2"/>
  <c r="CN179" i="2" s="1"/>
  <c r="H171" i="2"/>
  <c r="CN171" i="2" s="1"/>
  <c r="H163" i="2"/>
  <c r="CN163" i="2" s="1"/>
  <c r="H155" i="2"/>
  <c r="CN155" i="2" s="1"/>
  <c r="H147" i="2"/>
  <c r="CN147" i="2" s="1"/>
  <c r="H139" i="2"/>
  <c r="CN139" i="2" s="1"/>
  <c r="H131" i="2"/>
  <c r="CN131" i="2" s="1"/>
  <c r="H123" i="2"/>
  <c r="CN123" i="2" s="1"/>
  <c r="BG191" i="2"/>
  <c r="BF180" i="2"/>
  <c r="BG166" i="2"/>
  <c r="AG197" i="2"/>
  <c r="AG169" i="2"/>
  <c r="AC201" i="2"/>
  <c r="BF168" i="2"/>
  <c r="BD166" i="2"/>
  <c r="A166" i="2"/>
  <c r="BE162" i="2"/>
  <c r="BY161" i="2"/>
  <c r="AI143" i="2"/>
  <c r="BI119" i="2"/>
  <c r="BD168" i="2"/>
  <c r="BF150" i="2"/>
  <c r="BE127" i="2"/>
  <c r="AI207" i="2"/>
  <c r="BE167" i="2"/>
  <c r="BY162" i="2"/>
  <c r="BG158" i="2"/>
  <c r="AI149" i="2"/>
  <c r="BE139" i="2"/>
  <c r="BE115" i="2"/>
  <c r="AI205" i="2"/>
  <c r="BD198" i="2"/>
  <c r="BD192" i="2"/>
  <c r="BD182" i="2"/>
  <c r="BG172" i="2"/>
  <c r="BD156" i="2"/>
  <c r="BE146" i="2"/>
  <c r="BG138" i="2"/>
  <c r="BD124" i="2"/>
  <c r="BY115" i="2"/>
  <c r="BA166" i="2"/>
  <c r="BY150" i="2"/>
  <c r="BD145" i="2"/>
  <c r="AI137" i="2"/>
  <c r="BG123" i="2"/>
  <c r="BE118" i="2"/>
  <c r="BI191" i="2"/>
  <c r="AI189" i="2"/>
  <c r="AI177" i="2"/>
  <c r="BE172" i="2"/>
  <c r="BI169" i="2"/>
  <c r="BG161" i="2"/>
  <c r="BY159" i="2"/>
  <c r="AG143" i="2"/>
  <c r="AI133" i="2"/>
  <c r="AI129" i="2"/>
  <c r="AI125" i="2"/>
  <c r="BY172" i="2"/>
  <c r="AI203" i="2"/>
  <c r="BY195" i="2"/>
  <c r="BD174" i="2"/>
  <c r="AI169" i="2"/>
  <c r="BF160" i="2"/>
  <c r="BA159" i="2"/>
  <c r="AI153" i="2"/>
  <c r="BE205" i="2"/>
  <c r="BE203" i="2"/>
  <c r="BE200" i="2"/>
  <c r="AI199" i="2"/>
  <c r="BG195" i="2"/>
  <c r="BA193" i="2"/>
  <c r="AH186" i="2"/>
  <c r="AH173" i="2"/>
  <c r="BF172" i="2"/>
  <c r="AH170" i="2"/>
  <c r="BD162" i="2"/>
  <c r="BI161" i="2"/>
  <c r="AI161" i="2"/>
  <c r="BI157" i="2"/>
  <c r="AI151" i="2"/>
  <c r="BG142" i="2"/>
  <c r="AI131" i="2"/>
  <c r="BE125" i="2"/>
  <c r="AI121" i="2"/>
  <c r="BA115" i="2"/>
  <c r="AG193" i="2"/>
  <c r="AI193" i="2"/>
  <c r="BY167" i="2"/>
  <c r="BG162" i="2"/>
  <c r="BG130" i="2"/>
  <c r="BD202" i="2"/>
  <c r="BI199" i="2"/>
  <c r="BY187" i="2"/>
  <c r="AI185" i="2"/>
  <c r="AI183" i="2"/>
  <c r="AH181" i="2"/>
  <c r="BE177" i="2"/>
  <c r="BD172" i="2"/>
  <c r="BA172" i="2"/>
  <c r="A172" i="2"/>
  <c r="BA169" i="2"/>
  <c r="AH163" i="2"/>
  <c r="AI157" i="2"/>
  <c r="AH147" i="2"/>
  <c r="AI139" i="2"/>
  <c r="BE135" i="2"/>
  <c r="BD128" i="2"/>
  <c r="BF124" i="2"/>
  <c r="BY119" i="2"/>
  <c r="AG189" i="2"/>
  <c r="AV186" i="2"/>
  <c r="CH186" i="2" s="1"/>
  <c r="BA186" i="2"/>
  <c r="BA184" i="2"/>
  <c r="BI183" i="2"/>
  <c r="AG183" i="2"/>
  <c r="BI181" i="2"/>
  <c r="AG181" i="2"/>
  <c r="BA181" i="2"/>
  <c r="BD180" i="2"/>
  <c r="BY179" i="2"/>
  <c r="BY176" i="2"/>
  <c r="BF176" i="2"/>
  <c r="BI173" i="2"/>
  <c r="BG171" i="2"/>
  <c r="BY168" i="2"/>
  <c r="BG168" i="2"/>
  <c r="BE168" i="2"/>
  <c r="BA168" i="2"/>
  <c r="A168" i="2"/>
  <c r="BG165" i="2"/>
  <c r="BF164" i="2"/>
  <c r="AU163" i="2"/>
  <c r="BY158" i="2"/>
  <c r="BE158" i="2"/>
  <c r="BY124" i="2"/>
  <c r="BG124" i="2"/>
  <c r="BE124" i="2"/>
  <c r="BY123" i="2"/>
  <c r="BE123" i="2"/>
  <c r="BG204" i="2"/>
  <c r="AU147" i="2"/>
  <c r="BA146" i="2"/>
  <c r="BY143" i="2"/>
  <c r="BI141" i="2"/>
  <c r="AG139" i="2"/>
  <c r="BA162" i="2"/>
  <c r="BI153" i="2"/>
  <c r="AG153" i="2"/>
  <c r="AG151" i="2"/>
  <c r="AH148" i="2"/>
  <c r="BY146" i="2"/>
  <c r="BG146" i="2"/>
  <c r="AH145" i="2"/>
  <c r="AG141" i="2"/>
  <c r="BA124" i="2"/>
  <c r="A124" i="2"/>
  <c r="BI121" i="2"/>
  <c r="AG121" i="2"/>
  <c r="BD120" i="2"/>
  <c r="BG119" i="2"/>
  <c r="BI207" i="2"/>
  <c r="AG207" i="2"/>
  <c r="AG205" i="2"/>
  <c r="AG195" i="2"/>
  <c r="BY184" i="2"/>
  <c r="BF184" i="2"/>
  <c r="BY180" i="2"/>
  <c r="BG180" i="2"/>
  <c r="BE180" i="2"/>
  <c r="BA180" i="2"/>
  <c r="A180" i="2"/>
  <c r="AV178" i="2"/>
  <c r="CH178" i="2" s="1"/>
  <c r="BA178" i="2"/>
  <c r="BA176" i="2"/>
  <c r="BI175" i="2"/>
  <c r="AG175" i="2"/>
  <c r="AG173" i="2"/>
  <c r="BA173" i="2"/>
  <c r="BY171" i="2"/>
  <c r="BI167" i="2"/>
  <c r="BY165" i="2"/>
  <c r="BE165" i="2"/>
  <c r="BI133" i="2"/>
  <c r="AG133" i="2"/>
  <c r="AG131" i="2"/>
  <c r="AF109" i="2"/>
  <c r="A207" i="2"/>
  <c r="BC207" i="2"/>
  <c r="BG205" i="2"/>
  <c r="BC205" i="2"/>
  <c r="BG201" i="2"/>
  <c r="BC201" i="2"/>
  <c r="BG197" i="2"/>
  <c r="BC197" i="2"/>
  <c r="AJ193" i="2"/>
  <c r="AU193" i="2"/>
  <c r="AC191" i="2"/>
  <c r="AG191" i="2"/>
  <c r="BG189" i="2"/>
  <c r="BC189" i="2"/>
  <c r="AC187" i="2"/>
  <c r="AG187" i="2"/>
  <c r="A206" i="2"/>
  <c r="BC206" i="2"/>
  <c r="A204" i="2"/>
  <c r="BC204" i="2"/>
  <c r="BI203" i="2"/>
  <c r="AG203" i="2"/>
  <c r="BY201" i="2"/>
  <c r="BE201" i="2"/>
  <c r="BE196" i="2"/>
  <c r="BE193" i="2"/>
  <c r="BC192" i="2"/>
  <c r="A192" i="2"/>
  <c r="BE192" i="2"/>
  <c r="BG192" i="2"/>
  <c r="BY192" i="2"/>
  <c r="BF194" i="2"/>
  <c r="BC194" i="2"/>
  <c r="BA192" i="2"/>
  <c r="BE191" i="2"/>
  <c r="BC191" i="2"/>
  <c r="BF190" i="2"/>
  <c r="BC190" i="2"/>
  <c r="A188" i="2"/>
  <c r="BC188" i="2"/>
  <c r="A187" i="2"/>
  <c r="BC187" i="2"/>
  <c r="AG185" i="2"/>
  <c r="A185" i="2"/>
  <c r="BC185" i="2"/>
  <c r="AH182" i="2"/>
  <c r="A182" i="2"/>
  <c r="BC182" i="2"/>
  <c r="AU181" i="2"/>
  <c r="BI179" i="2"/>
  <c r="AG179" i="2"/>
  <c r="A179" i="2"/>
  <c r="BC179" i="2"/>
  <c r="AG177" i="2"/>
  <c r="A177" i="2"/>
  <c r="BC177" i="2"/>
  <c r="AH174" i="2"/>
  <c r="A174" i="2"/>
  <c r="BC174" i="2"/>
  <c r="AU173" i="2"/>
  <c r="BI171" i="2"/>
  <c r="AG171" i="2"/>
  <c r="A171" i="2"/>
  <c r="BC171" i="2"/>
  <c r="AV170" i="2"/>
  <c r="CH170" i="2" s="1"/>
  <c r="BA170" i="2"/>
  <c r="A170" i="2"/>
  <c r="BC170" i="2"/>
  <c r="AU169" i="2"/>
  <c r="AG167" i="2"/>
  <c r="A167" i="2"/>
  <c r="BC167" i="2"/>
  <c r="BI165" i="2"/>
  <c r="AG165" i="2"/>
  <c r="BI163" i="2"/>
  <c r="AG163" i="2"/>
  <c r="BA163" i="2"/>
  <c r="BG163" i="2"/>
  <c r="BC163" i="2"/>
  <c r="A162" i="2"/>
  <c r="BC162" i="2"/>
  <c r="AG161" i="2"/>
  <c r="AU159" i="2"/>
  <c r="AG157" i="2"/>
  <c r="BE157" i="2"/>
  <c r="BC157" i="2"/>
  <c r="BG153" i="2"/>
  <c r="BC153" i="2"/>
  <c r="BG151" i="2"/>
  <c r="BC151" i="2"/>
  <c r="A148" i="2"/>
  <c r="BC148" i="2"/>
  <c r="A144" i="2"/>
  <c r="BC144" i="2"/>
  <c r="A142" i="2"/>
  <c r="BC142" i="2"/>
  <c r="BG141" i="2"/>
  <c r="BC141" i="2"/>
  <c r="BG139" i="2"/>
  <c r="BC139" i="2"/>
  <c r="A136" i="2"/>
  <c r="BC136" i="2"/>
  <c r="A134" i="2"/>
  <c r="BC134" i="2"/>
  <c r="BG133" i="2"/>
  <c r="BC133" i="2"/>
  <c r="BG131" i="2"/>
  <c r="BC131" i="2"/>
  <c r="A122" i="2"/>
  <c r="BC122" i="2"/>
  <c r="BG121" i="2"/>
  <c r="BC121" i="2"/>
  <c r="A108" i="2"/>
  <c r="A109" i="2" s="1"/>
  <c r="A110" i="2" s="1"/>
  <c r="A111" i="2" s="1"/>
  <c r="A112" i="2" s="1"/>
  <c r="A113" i="2" s="1"/>
  <c r="A114" i="2" s="1"/>
  <c r="A115" i="2" s="1"/>
  <c r="A186" i="2"/>
  <c r="BC186" i="2"/>
  <c r="A184" i="2"/>
  <c r="BC184" i="2"/>
  <c r="A183" i="2"/>
  <c r="BC183" i="2"/>
  <c r="A181" i="2"/>
  <c r="BC181" i="2"/>
  <c r="A178" i="2"/>
  <c r="BC178" i="2"/>
  <c r="A176" i="2"/>
  <c r="BC176" i="2"/>
  <c r="A175" i="2"/>
  <c r="BC175" i="2"/>
  <c r="A173" i="2"/>
  <c r="BC173" i="2"/>
  <c r="A169" i="2"/>
  <c r="BC169" i="2"/>
  <c r="A164" i="2"/>
  <c r="BC164" i="2"/>
  <c r="A160" i="2"/>
  <c r="BC160" i="2"/>
  <c r="BG159" i="2"/>
  <c r="BC159" i="2"/>
  <c r="AG155" i="2"/>
  <c r="BG155" i="2"/>
  <c r="BC155" i="2"/>
  <c r="BE154" i="2"/>
  <c r="A152" i="2"/>
  <c r="BC152" i="2"/>
  <c r="BA150" i="2"/>
  <c r="A150" i="2"/>
  <c r="BC150" i="2"/>
  <c r="BI149" i="2"/>
  <c r="AG149" i="2"/>
  <c r="A149" i="2"/>
  <c r="BC149" i="2"/>
  <c r="BD148" i="2"/>
  <c r="BI147" i="2"/>
  <c r="AG147" i="2"/>
  <c r="BA147" i="2"/>
  <c r="A147" i="2"/>
  <c r="BC147" i="2"/>
  <c r="BF146" i="2"/>
  <c r="BD146" i="2"/>
  <c r="A146" i="2"/>
  <c r="AV145" i="2"/>
  <c r="CH145" i="2" s="1"/>
  <c r="AC145" i="2"/>
  <c r="BA145" i="2"/>
  <c r="BE145" i="2"/>
  <c r="BC145" i="2"/>
  <c r="BG143" i="2"/>
  <c r="BC143" i="2"/>
  <c r="A140" i="2"/>
  <c r="BC140" i="2"/>
  <c r="A138" i="2"/>
  <c r="BC138" i="2"/>
  <c r="BI137" i="2"/>
  <c r="AG137" i="2"/>
  <c r="BG137" i="2"/>
  <c r="BC137" i="2"/>
  <c r="AG135" i="2"/>
  <c r="BG135" i="2"/>
  <c r="BC135" i="2"/>
  <c r="BE134" i="2"/>
  <c r="A132" i="2"/>
  <c r="BC132" i="2"/>
  <c r="A130" i="2"/>
  <c r="BC130" i="2"/>
  <c r="BI129" i="2"/>
  <c r="AG129" i="2"/>
  <c r="BG129" i="2"/>
  <c r="BC129" i="2"/>
  <c r="AG127" i="2"/>
  <c r="BG127" i="2"/>
  <c r="BC127" i="2"/>
  <c r="BG126" i="2"/>
  <c r="BC126" i="2"/>
  <c r="BI125" i="2"/>
  <c r="AG125" i="2"/>
  <c r="BI123" i="2"/>
  <c r="AG123" i="2"/>
  <c r="BE122" i="2"/>
  <c r="BY120" i="2"/>
  <c r="BG120" i="2"/>
  <c r="BE120" i="2"/>
  <c r="BA120" i="2"/>
  <c r="A120" i="2"/>
  <c r="BE119" i="2"/>
  <c r="A118" i="2"/>
  <c r="BC118" i="2"/>
  <c r="BI117" i="2"/>
  <c r="AG117" i="2"/>
  <c r="BG117" i="2"/>
  <c r="BC117" i="2"/>
  <c r="A116" i="2"/>
  <c r="BC116" i="2"/>
  <c r="BF115" i="2"/>
  <c r="BD115" i="2"/>
  <c r="BE113" i="2"/>
  <c r="AU110" i="2"/>
  <c r="AV110" i="2" s="1"/>
  <c r="BA110" i="2"/>
  <c r="AH201" i="2"/>
  <c r="AU201" i="2"/>
  <c r="BI201" i="2"/>
  <c r="BG199" i="2"/>
  <c r="BY199" i="2"/>
  <c r="A198" i="2"/>
  <c r="BF198" i="2"/>
  <c r="A196" i="2"/>
  <c r="BD196" i="2"/>
  <c r="BF196" i="2"/>
  <c r="BY196" i="2"/>
  <c r="AI195" i="2"/>
  <c r="BI195" i="2"/>
  <c r="AF208" i="2"/>
  <c r="BY207" i="2"/>
  <c r="BG207" i="2"/>
  <c r="BF206" i="2"/>
  <c r="BI205" i="2"/>
  <c r="AU205" i="2"/>
  <c r="BA205" i="2"/>
  <c r="BY204" i="2"/>
  <c r="BF204" i="2"/>
  <c r="BD204" i="2"/>
  <c r="BG203" i="2"/>
  <c r="BY203" i="2"/>
  <c r="A202" i="2"/>
  <c r="BF202" i="2"/>
  <c r="AI201" i="2"/>
  <c r="A200" i="2"/>
  <c r="BD200" i="2"/>
  <c r="BF200" i="2"/>
  <c r="BY200" i="2"/>
  <c r="BE199" i="2"/>
  <c r="AH197" i="2"/>
  <c r="AU197" i="2"/>
  <c r="BI197" i="2"/>
  <c r="BG196" i="2"/>
  <c r="BG193" i="2"/>
  <c r="BY193" i="2"/>
  <c r="BY169" i="2"/>
  <c r="AI167" i="2"/>
  <c r="AI165" i="2"/>
  <c r="BY163" i="2"/>
  <c r="A158" i="2"/>
  <c r="BD158" i="2"/>
  <c r="BF158" i="2"/>
  <c r="AH155" i="2"/>
  <c r="AU155" i="2"/>
  <c r="BI155" i="2"/>
  <c r="BA204" i="2"/>
  <c r="BA201" i="2"/>
  <c r="BA200" i="2"/>
  <c r="BA197" i="2"/>
  <c r="BA196" i="2"/>
  <c r="BD190" i="2"/>
  <c r="BI189" i="2"/>
  <c r="AU189" i="2"/>
  <c r="BA189" i="2"/>
  <c r="BY188" i="2"/>
  <c r="BF188" i="2"/>
  <c r="BD188" i="2"/>
  <c r="BA188" i="2"/>
  <c r="BI187" i="2"/>
  <c r="BD186" i="2"/>
  <c r="BI185" i="2"/>
  <c r="AU185" i="2"/>
  <c r="BA185" i="2"/>
  <c r="BG184" i="2"/>
  <c r="BE184" i="2"/>
  <c r="BY183" i="2"/>
  <c r="BG183" i="2"/>
  <c r="AV182" i="2"/>
  <c r="CH182" i="2" s="1"/>
  <c r="BA182" i="2"/>
  <c r="BY181" i="2"/>
  <c r="AI179" i="2"/>
  <c r="BD178" i="2"/>
  <c r="BI177" i="2"/>
  <c r="AU177" i="2"/>
  <c r="BA177" i="2"/>
  <c r="BG176" i="2"/>
  <c r="BE176" i="2"/>
  <c r="BY175" i="2"/>
  <c r="BG175" i="2"/>
  <c r="AV174" i="2"/>
  <c r="CH174" i="2" s="1"/>
  <c r="BA174" i="2"/>
  <c r="BY173" i="2"/>
  <c r="AI171" i="2"/>
  <c r="BG157" i="2"/>
  <c r="BY157" i="2"/>
  <c r="A156" i="2"/>
  <c r="BF156" i="2"/>
  <c r="AI155" i="2"/>
  <c r="A154" i="2"/>
  <c r="BD154" i="2"/>
  <c r="BF154" i="2"/>
  <c r="BY154" i="2"/>
  <c r="BA158" i="2"/>
  <c r="BA155" i="2"/>
  <c r="BA154" i="2"/>
  <c r="BY153" i="2"/>
  <c r="BF152" i="2"/>
  <c r="BI151" i="2"/>
  <c r="AU151" i="2"/>
  <c r="BA151" i="2"/>
  <c r="BG150" i="2"/>
  <c r="BE150" i="2"/>
  <c r="BY149" i="2"/>
  <c r="BG149" i="2"/>
  <c r="AV148" i="2"/>
  <c r="CH148" i="2" s="1"/>
  <c r="BA148" i="2"/>
  <c r="BY147" i="2"/>
  <c r="BY145" i="2"/>
  <c r="BG145" i="2"/>
  <c r="BF144" i="2"/>
  <c r="BI143" i="2"/>
  <c r="AU143" i="2"/>
  <c r="BA143" i="2"/>
  <c r="BY142" i="2"/>
  <c r="BF142" i="2"/>
  <c r="BD142" i="2"/>
  <c r="BA142" i="2"/>
  <c r="BY141" i="2"/>
  <c r="BF140" i="2"/>
  <c r="BI139" i="2"/>
  <c r="AU139" i="2"/>
  <c r="BA139" i="2"/>
  <c r="BY138" i="2"/>
  <c r="BF138" i="2"/>
  <c r="BD138" i="2"/>
  <c r="BA138" i="2"/>
  <c r="BY137" i="2"/>
  <c r="BF136" i="2"/>
  <c r="BI135" i="2"/>
  <c r="AU135" i="2"/>
  <c r="BA135" i="2"/>
  <c r="BY134" i="2"/>
  <c r="BF134" i="2"/>
  <c r="BD134" i="2"/>
  <c r="BA134" i="2"/>
  <c r="BY133" i="2"/>
  <c r="BF132" i="2"/>
  <c r="BI131" i="2"/>
  <c r="AU131" i="2"/>
  <c r="BA131" i="2"/>
  <c r="BY130" i="2"/>
  <c r="BF130" i="2"/>
  <c r="BD130" i="2"/>
  <c r="BA130" i="2"/>
  <c r="BY129" i="2"/>
  <c r="AH127" i="2"/>
  <c r="AU127" i="2"/>
  <c r="BI127" i="2"/>
  <c r="BG125" i="2"/>
  <c r="BY125" i="2"/>
  <c r="A128" i="2"/>
  <c r="BF128" i="2"/>
  <c r="A126" i="2"/>
  <c r="BD126" i="2"/>
  <c r="BF126" i="2"/>
  <c r="BY126" i="2"/>
  <c r="BI114" i="2"/>
  <c r="BA114" i="2"/>
  <c r="AU108" i="2"/>
  <c r="AV108" i="2" s="1"/>
  <c r="CH108" i="2" s="1"/>
  <c r="BA127" i="2"/>
  <c r="BA126" i="2"/>
  <c r="AI123" i="2"/>
  <c r="BY122" i="2"/>
  <c r="BF122" i="2"/>
  <c r="BD122" i="2"/>
  <c r="BA122" i="2"/>
  <c r="BY121" i="2"/>
  <c r="AI119" i="2"/>
  <c r="BY118" i="2"/>
  <c r="BF118" i="2"/>
  <c r="BD118" i="2"/>
  <c r="BA118" i="2"/>
  <c r="BY117" i="2"/>
  <c r="AG112" i="2"/>
  <c r="AU207" i="2"/>
  <c r="BA207" i="2"/>
  <c r="BY206" i="2"/>
  <c r="BG206" i="2"/>
  <c r="BE206" i="2"/>
  <c r="BA206" i="2"/>
  <c r="AU203" i="2"/>
  <c r="BA203" i="2"/>
  <c r="BY202" i="2"/>
  <c r="BG202" i="2"/>
  <c r="BE202" i="2"/>
  <c r="BA202" i="2"/>
  <c r="AU199" i="2"/>
  <c r="BA199" i="2"/>
  <c r="BY198" i="2"/>
  <c r="BG198" i="2"/>
  <c r="BE198" i="2"/>
  <c r="AH195" i="2"/>
  <c r="AU195" i="2"/>
  <c r="A194" i="2"/>
  <c r="BE194" i="2"/>
  <c r="BG194" i="2"/>
  <c r="BY194" i="2"/>
  <c r="AH191" i="2"/>
  <c r="AU191" i="2"/>
  <c r="A190" i="2"/>
  <c r="BE190" i="2"/>
  <c r="BG190" i="2"/>
  <c r="BY190" i="2"/>
  <c r="AH187" i="2"/>
  <c r="AU187" i="2"/>
  <c r="AF184" i="2"/>
  <c r="AF180" i="2"/>
  <c r="AF176" i="2"/>
  <c r="AF172" i="2"/>
  <c r="AF168" i="2"/>
  <c r="AF150" i="2"/>
  <c r="AF146" i="2"/>
  <c r="AF145" i="2"/>
  <c r="BA116" i="2"/>
  <c r="BY113" i="2"/>
  <c r="BF113" i="2"/>
  <c r="BD113" i="2"/>
  <c r="AU112" i="2"/>
  <c r="BA112" i="2"/>
  <c r="BF111" i="2"/>
  <c r="BD111" i="2"/>
  <c r="AF111" i="2"/>
  <c r="AG110" i="2"/>
  <c r="AF110" i="2"/>
  <c r="AF108" i="2"/>
  <c r="BA198" i="2"/>
  <c r="BA195" i="2"/>
  <c r="BA194" i="2"/>
  <c r="BA191" i="2"/>
  <c r="BA190" i="2"/>
  <c r="BA187" i="2"/>
  <c r="BY186" i="2"/>
  <c r="BG186" i="2"/>
  <c r="BE186" i="2"/>
  <c r="AF186" i="2"/>
  <c r="BG185" i="2"/>
  <c r="AV184" i="2"/>
  <c r="CH184" i="2" s="1"/>
  <c r="AH184" i="2"/>
  <c r="AU183" i="2"/>
  <c r="BA183" i="2"/>
  <c r="BY182" i="2"/>
  <c r="BG182" i="2"/>
  <c r="BE182" i="2"/>
  <c r="AF182" i="2"/>
  <c r="BG181" i="2"/>
  <c r="AV180" i="2"/>
  <c r="CH180" i="2" s="1"/>
  <c r="AH180" i="2"/>
  <c r="AU179" i="2"/>
  <c r="BA179" i="2"/>
  <c r="BY178" i="2"/>
  <c r="BG178" i="2"/>
  <c r="BE178" i="2"/>
  <c r="AF178" i="2"/>
  <c r="BG177" i="2"/>
  <c r="AV176" i="2"/>
  <c r="CH176" i="2" s="1"/>
  <c r="AH176" i="2"/>
  <c r="AU175" i="2"/>
  <c r="BA175" i="2"/>
  <c r="BY174" i="2"/>
  <c r="BG174" i="2"/>
  <c r="BE174" i="2"/>
  <c r="AF174" i="2"/>
  <c r="BG173" i="2"/>
  <c r="AV172" i="2"/>
  <c r="CH172" i="2" s="1"/>
  <c r="AH172" i="2"/>
  <c r="AU171" i="2"/>
  <c r="BA171" i="2"/>
  <c r="BY170" i="2"/>
  <c r="BG170" i="2"/>
  <c r="BE170" i="2"/>
  <c r="AF170" i="2"/>
  <c r="BG169" i="2"/>
  <c r="AV168" i="2"/>
  <c r="CH168" i="2" s="1"/>
  <c r="AH168" i="2"/>
  <c r="AU167" i="2"/>
  <c r="BA167" i="2"/>
  <c r="AU165" i="2"/>
  <c r="BA165" i="2"/>
  <c r="BY164" i="2"/>
  <c r="BG164" i="2"/>
  <c r="BE164" i="2"/>
  <c r="BA164" i="2"/>
  <c r="AU161" i="2"/>
  <c r="BA161" i="2"/>
  <c r="BY160" i="2"/>
  <c r="BG160" i="2"/>
  <c r="BE160" i="2"/>
  <c r="BA160" i="2"/>
  <c r="AU157" i="2"/>
  <c r="BA157" i="2"/>
  <c r="BY156" i="2"/>
  <c r="BG156" i="2"/>
  <c r="BE156" i="2"/>
  <c r="BA156" i="2"/>
  <c r="AU153" i="2"/>
  <c r="BA153" i="2"/>
  <c r="BY152" i="2"/>
  <c r="BG152" i="2"/>
  <c r="BE152" i="2"/>
  <c r="BA152" i="2"/>
  <c r="AV150" i="2"/>
  <c r="CH150" i="2" s="1"/>
  <c r="AH150" i="2"/>
  <c r="AU149" i="2"/>
  <c r="BA149" i="2"/>
  <c r="BY148" i="2"/>
  <c r="BG148" i="2"/>
  <c r="BE148" i="2"/>
  <c r="AF148" i="2"/>
  <c r="BG147" i="2"/>
  <c r="AV146" i="2"/>
  <c r="CH146" i="2" s="1"/>
  <c r="AH146" i="2"/>
  <c r="BI145" i="2"/>
  <c r="AU145" i="2"/>
  <c r="BY144" i="2"/>
  <c r="BG144" i="2"/>
  <c r="BE144" i="2"/>
  <c r="BA144" i="2"/>
  <c r="AU141" i="2"/>
  <c r="BA141" i="2"/>
  <c r="BY140" i="2"/>
  <c r="BG140" i="2"/>
  <c r="BE140" i="2"/>
  <c r="BA140" i="2"/>
  <c r="AU137" i="2"/>
  <c r="BA137" i="2"/>
  <c r="BY136" i="2"/>
  <c r="BG136" i="2"/>
  <c r="BE136" i="2"/>
  <c r="BA136" i="2"/>
  <c r="AU133" i="2"/>
  <c r="BA133" i="2"/>
  <c r="BY132" i="2"/>
  <c r="BG132" i="2"/>
  <c r="BE132" i="2"/>
  <c r="BA132" i="2"/>
  <c r="AU129" i="2"/>
  <c r="BA129" i="2"/>
  <c r="BY128" i="2"/>
  <c r="BG128" i="2"/>
  <c r="BE128" i="2"/>
  <c r="BA128" i="2"/>
  <c r="AU125" i="2"/>
  <c r="BA125" i="2"/>
  <c r="AU123" i="2"/>
  <c r="BA123" i="2"/>
  <c r="AU121" i="2"/>
  <c r="BA121" i="2"/>
  <c r="AU119" i="2"/>
  <c r="BA119" i="2"/>
  <c r="AU117" i="2"/>
  <c r="BA117" i="2"/>
  <c r="AF207" i="2"/>
  <c r="AC206" i="2"/>
  <c r="AF206" i="2" s="1"/>
  <c r="AG206" i="2"/>
  <c r="CI206" i="2"/>
  <c r="AI206" i="2"/>
  <c r="AU206" i="2"/>
  <c r="BI206" i="2"/>
  <c r="AC204" i="2"/>
  <c r="AF204" i="2" s="1"/>
  <c r="AG204" i="2"/>
  <c r="CI204" i="2"/>
  <c r="AI204" i="2"/>
  <c r="AU204" i="2"/>
  <c r="BI204" i="2"/>
  <c r="AC202" i="2"/>
  <c r="AF202" i="2" s="1"/>
  <c r="AG202" i="2"/>
  <c r="CI202" i="2"/>
  <c r="AI202" i="2"/>
  <c r="AU202" i="2"/>
  <c r="BI202" i="2"/>
  <c r="AC200" i="2"/>
  <c r="AF200" i="2" s="1"/>
  <c r="AG200" i="2"/>
  <c r="CI200" i="2"/>
  <c r="AI200" i="2"/>
  <c r="AU200" i="2"/>
  <c r="BI200" i="2"/>
  <c r="AC198" i="2"/>
  <c r="AF198" i="2" s="1"/>
  <c r="AG198" i="2"/>
  <c r="CI198" i="2"/>
  <c r="AI198" i="2"/>
  <c r="AU198" i="2"/>
  <c r="BI198" i="2"/>
  <c r="AC196" i="2"/>
  <c r="AF196" i="2" s="1"/>
  <c r="AG196" i="2"/>
  <c r="CI196" i="2"/>
  <c r="AI196" i="2"/>
  <c r="AU196" i="2"/>
  <c r="BI196" i="2"/>
  <c r="AC194" i="2"/>
  <c r="AF194" i="2" s="1"/>
  <c r="AG194" i="2"/>
  <c r="CI194" i="2"/>
  <c r="AI194" i="2"/>
  <c r="AU194" i="2"/>
  <c r="BI194" i="2"/>
  <c r="AC192" i="2"/>
  <c r="AF192" i="2" s="1"/>
  <c r="AG192" i="2"/>
  <c r="CI192" i="2"/>
  <c r="AI192" i="2"/>
  <c r="AU192" i="2"/>
  <c r="BI192" i="2"/>
  <c r="AC190" i="2"/>
  <c r="AF190" i="2" s="1"/>
  <c r="AG190" i="2"/>
  <c r="CI190" i="2"/>
  <c r="AI190" i="2"/>
  <c r="AU190" i="2"/>
  <c r="BI190" i="2"/>
  <c r="AC188" i="2"/>
  <c r="AF188" i="2" s="1"/>
  <c r="AG188" i="2"/>
  <c r="CI188" i="2"/>
  <c r="AI188" i="2"/>
  <c r="AU188" i="2"/>
  <c r="BI188" i="2"/>
  <c r="AF185" i="2"/>
  <c r="AF181" i="2"/>
  <c r="AF177" i="2"/>
  <c r="AF173" i="2"/>
  <c r="AF169" i="2"/>
  <c r="CK207" i="2"/>
  <c r="BF207" i="2"/>
  <c r="BD207" i="2"/>
  <c r="AV207" i="2"/>
  <c r="AV206" i="2"/>
  <c r="AD205" i="2"/>
  <c r="AF205" i="2" s="1"/>
  <c r="AV205" i="2"/>
  <c r="CK205" i="2"/>
  <c r="A205" i="2"/>
  <c r="BD205" i="2"/>
  <c r="BF205" i="2"/>
  <c r="AV204" i="2"/>
  <c r="AD203" i="2"/>
  <c r="AF203" i="2" s="1"/>
  <c r="AV203" i="2"/>
  <c r="CK203" i="2"/>
  <c r="A203" i="2"/>
  <c r="BD203" i="2"/>
  <c r="BF203" i="2"/>
  <c r="AV202" i="2"/>
  <c r="AD201" i="2"/>
  <c r="AF201" i="2" s="1"/>
  <c r="AV201" i="2"/>
  <c r="CK201" i="2"/>
  <c r="A201" i="2"/>
  <c r="BD201" i="2"/>
  <c r="BF201" i="2"/>
  <c r="AV200" i="2"/>
  <c r="AD199" i="2"/>
  <c r="AF199" i="2" s="1"/>
  <c r="AV199" i="2"/>
  <c r="CK199" i="2"/>
  <c r="A199" i="2"/>
  <c r="BD199" i="2"/>
  <c r="BF199" i="2"/>
  <c r="AV198" i="2"/>
  <c r="AD197" i="2"/>
  <c r="AF197" i="2" s="1"/>
  <c r="AV197" i="2"/>
  <c r="CK197" i="2"/>
  <c r="A197" i="2"/>
  <c r="BD197" i="2"/>
  <c r="BF197" i="2"/>
  <c r="AV196" i="2"/>
  <c r="AD195" i="2"/>
  <c r="AF195" i="2" s="1"/>
  <c r="AV195" i="2"/>
  <c r="CK195" i="2"/>
  <c r="A195" i="2"/>
  <c r="BD195" i="2"/>
  <c r="BF195" i="2"/>
  <c r="AV194" i="2"/>
  <c r="AD193" i="2"/>
  <c r="AF193" i="2" s="1"/>
  <c r="AV193" i="2"/>
  <c r="CK193" i="2"/>
  <c r="A193" i="2"/>
  <c r="BD193" i="2"/>
  <c r="BF193" i="2"/>
  <c r="AV192" i="2"/>
  <c r="AD191" i="2"/>
  <c r="AF191" i="2" s="1"/>
  <c r="AV191" i="2"/>
  <c r="CK191" i="2"/>
  <c r="A191" i="2"/>
  <c r="BD191" i="2"/>
  <c r="BF191" i="2"/>
  <c r="AV190" i="2"/>
  <c r="AD189" i="2"/>
  <c r="AF189" i="2" s="1"/>
  <c r="AV189" i="2"/>
  <c r="CK189" i="2"/>
  <c r="A189" i="2"/>
  <c r="BD189" i="2"/>
  <c r="BF189" i="2"/>
  <c r="AV188" i="2"/>
  <c r="AF187" i="2"/>
  <c r="AF183" i="2"/>
  <c r="AF179" i="2"/>
  <c r="AF175" i="2"/>
  <c r="AF171" i="2"/>
  <c r="AF167" i="2"/>
  <c r="AC166" i="2"/>
  <c r="AF166" i="2" s="1"/>
  <c r="AG166" i="2"/>
  <c r="CI166" i="2"/>
  <c r="AI166" i="2"/>
  <c r="AU166" i="2"/>
  <c r="BI166" i="2"/>
  <c r="AC164" i="2"/>
  <c r="AF164" i="2" s="1"/>
  <c r="AG164" i="2"/>
  <c r="CI164" i="2"/>
  <c r="AI164" i="2"/>
  <c r="AU164" i="2"/>
  <c r="BI164" i="2"/>
  <c r="AC162" i="2"/>
  <c r="AF162" i="2" s="1"/>
  <c r="AG162" i="2"/>
  <c r="CI162" i="2"/>
  <c r="AI162" i="2"/>
  <c r="AU162" i="2"/>
  <c r="BI162" i="2"/>
  <c r="AC160" i="2"/>
  <c r="AF160" i="2" s="1"/>
  <c r="AG160" i="2"/>
  <c r="CI160" i="2"/>
  <c r="AI160" i="2"/>
  <c r="AU160" i="2"/>
  <c r="BI160" i="2"/>
  <c r="AC158" i="2"/>
  <c r="AF158" i="2" s="1"/>
  <c r="AG158" i="2"/>
  <c r="CI158" i="2"/>
  <c r="AI158" i="2"/>
  <c r="AU158" i="2"/>
  <c r="BI158" i="2"/>
  <c r="AC156" i="2"/>
  <c r="AF156" i="2" s="1"/>
  <c r="AG156" i="2"/>
  <c r="CI156" i="2"/>
  <c r="AI156" i="2"/>
  <c r="AU156" i="2"/>
  <c r="BI156" i="2"/>
  <c r="AC154" i="2"/>
  <c r="AF154" i="2" s="1"/>
  <c r="AG154" i="2"/>
  <c r="CI154" i="2"/>
  <c r="AI154" i="2"/>
  <c r="AU154" i="2"/>
  <c r="BI154" i="2"/>
  <c r="AC152" i="2"/>
  <c r="AF152" i="2" s="1"/>
  <c r="AG152" i="2"/>
  <c r="CI152" i="2"/>
  <c r="AI152" i="2"/>
  <c r="AU152" i="2"/>
  <c r="BI152" i="2"/>
  <c r="AF149" i="2"/>
  <c r="CK187" i="2"/>
  <c r="BF187" i="2"/>
  <c r="BD187" i="2"/>
  <c r="AV187" i="2"/>
  <c r="CI186" i="2"/>
  <c r="BI186" i="2"/>
  <c r="AW186" i="2"/>
  <c r="AU186" i="2"/>
  <c r="AG186" i="2"/>
  <c r="CK185" i="2"/>
  <c r="BF185" i="2"/>
  <c r="BD185" i="2"/>
  <c r="AV185" i="2"/>
  <c r="CI184" i="2"/>
  <c r="BI184" i="2"/>
  <c r="AU184" i="2"/>
  <c r="AG184" i="2"/>
  <c r="CK183" i="2"/>
  <c r="BF183" i="2"/>
  <c r="BD183" i="2"/>
  <c r="AV183" i="2"/>
  <c r="CI182" i="2"/>
  <c r="BI182" i="2"/>
  <c r="AT182" i="2" s="1"/>
  <c r="AU182" i="2"/>
  <c r="AG182" i="2"/>
  <c r="CK181" i="2"/>
  <c r="BF181" i="2"/>
  <c r="BD181" i="2"/>
  <c r="AV181" i="2"/>
  <c r="CI180" i="2"/>
  <c r="BI180" i="2"/>
  <c r="AU180" i="2"/>
  <c r="AG180" i="2"/>
  <c r="CK179" i="2"/>
  <c r="BF179" i="2"/>
  <c r="BD179" i="2"/>
  <c r="AV179" i="2"/>
  <c r="CI178" i="2"/>
  <c r="BI178" i="2"/>
  <c r="AW178" i="2"/>
  <c r="AU178" i="2"/>
  <c r="AG178" i="2"/>
  <c r="CK177" i="2"/>
  <c r="BF177" i="2"/>
  <c r="BD177" i="2"/>
  <c r="AV177" i="2"/>
  <c r="CI176" i="2"/>
  <c r="BI176" i="2"/>
  <c r="AU176" i="2"/>
  <c r="AG176" i="2"/>
  <c r="CK175" i="2"/>
  <c r="BF175" i="2"/>
  <c r="BD175" i="2"/>
  <c r="AV175" i="2"/>
  <c r="CI174" i="2"/>
  <c r="BI174" i="2"/>
  <c r="AT174" i="2" s="1"/>
  <c r="AW174" i="2"/>
  <c r="AU174" i="2"/>
  <c r="AG174" i="2"/>
  <c r="CK173" i="2"/>
  <c r="BF173" i="2"/>
  <c r="BD173" i="2"/>
  <c r="AV173" i="2"/>
  <c r="CI172" i="2"/>
  <c r="BI172" i="2"/>
  <c r="AU172" i="2"/>
  <c r="AG172" i="2"/>
  <c r="CK171" i="2"/>
  <c r="BF171" i="2"/>
  <c r="BD171" i="2"/>
  <c r="AV171" i="2"/>
  <c r="CI170" i="2"/>
  <c r="BI170" i="2"/>
  <c r="AU170" i="2"/>
  <c r="AG170" i="2"/>
  <c r="CK169" i="2"/>
  <c r="BF169" i="2"/>
  <c r="BD169" i="2"/>
  <c r="AV169" i="2"/>
  <c r="CI168" i="2"/>
  <c r="BI168" i="2"/>
  <c r="AU168" i="2"/>
  <c r="AG168" i="2"/>
  <c r="CK167" i="2"/>
  <c r="BF167" i="2"/>
  <c r="BD167" i="2"/>
  <c r="AV167" i="2"/>
  <c r="AV166" i="2"/>
  <c r="AD165" i="2"/>
  <c r="AF165" i="2" s="1"/>
  <c r="AV165" i="2"/>
  <c r="CK165" i="2"/>
  <c r="A165" i="2"/>
  <c r="BD165" i="2"/>
  <c r="BF165" i="2"/>
  <c r="AV164" i="2"/>
  <c r="AD163" i="2"/>
  <c r="AF163" i="2" s="1"/>
  <c r="AV163" i="2"/>
  <c r="CK163" i="2"/>
  <c r="A163" i="2"/>
  <c r="BD163" i="2"/>
  <c r="BF163" i="2"/>
  <c r="AV162" i="2"/>
  <c r="AD161" i="2"/>
  <c r="AF161" i="2" s="1"/>
  <c r="AV161" i="2"/>
  <c r="CK161" i="2"/>
  <c r="A161" i="2"/>
  <c r="BD161" i="2"/>
  <c r="BF161" i="2"/>
  <c r="AV160" i="2"/>
  <c r="AD159" i="2"/>
  <c r="AF159" i="2" s="1"/>
  <c r="AV159" i="2"/>
  <c r="CK159" i="2"/>
  <c r="A159" i="2"/>
  <c r="BD159" i="2"/>
  <c r="BF159" i="2"/>
  <c r="AV158" i="2"/>
  <c r="AD157" i="2"/>
  <c r="AF157" i="2" s="1"/>
  <c r="AV157" i="2"/>
  <c r="CK157" i="2"/>
  <c r="A157" i="2"/>
  <c r="BD157" i="2"/>
  <c r="BF157" i="2"/>
  <c r="AV156" i="2"/>
  <c r="AD155" i="2"/>
  <c r="AF155" i="2" s="1"/>
  <c r="AV155" i="2"/>
  <c r="CK155" i="2"/>
  <c r="A155" i="2"/>
  <c r="BD155" i="2"/>
  <c r="BF155" i="2"/>
  <c r="AV154" i="2"/>
  <c r="AD153" i="2"/>
  <c r="AF153" i="2" s="1"/>
  <c r="AV153" i="2"/>
  <c r="CK153" i="2"/>
  <c r="A153" i="2"/>
  <c r="BD153" i="2"/>
  <c r="BF153" i="2"/>
  <c r="AV152" i="2"/>
  <c r="AD151" i="2"/>
  <c r="AF151" i="2" s="1"/>
  <c r="AV151" i="2"/>
  <c r="CK151" i="2"/>
  <c r="A151" i="2"/>
  <c r="BD151" i="2"/>
  <c r="BF151" i="2"/>
  <c r="AF147" i="2"/>
  <c r="AC144" i="2"/>
  <c r="AF144" i="2" s="1"/>
  <c r="AG144" i="2"/>
  <c r="CI144" i="2"/>
  <c r="AI144" i="2"/>
  <c r="AU144" i="2"/>
  <c r="BI144" i="2"/>
  <c r="AC142" i="2"/>
  <c r="AF142" i="2" s="1"/>
  <c r="AG142" i="2"/>
  <c r="CI142" i="2"/>
  <c r="AI142" i="2"/>
  <c r="AU142" i="2"/>
  <c r="BI142" i="2"/>
  <c r="AC140" i="2"/>
  <c r="AF140" i="2" s="1"/>
  <c r="AG140" i="2"/>
  <c r="CI140" i="2"/>
  <c r="AI140" i="2"/>
  <c r="AU140" i="2"/>
  <c r="BI140" i="2"/>
  <c r="AC138" i="2"/>
  <c r="AF138" i="2" s="1"/>
  <c r="AG138" i="2"/>
  <c r="CI138" i="2"/>
  <c r="AI138" i="2"/>
  <c r="AU138" i="2"/>
  <c r="BI138" i="2"/>
  <c r="AC136" i="2"/>
  <c r="AF136" i="2" s="1"/>
  <c r="AG136" i="2"/>
  <c r="CI136" i="2"/>
  <c r="AI136" i="2"/>
  <c r="AU136" i="2"/>
  <c r="BI136" i="2"/>
  <c r="AC134" i="2"/>
  <c r="AF134" i="2" s="1"/>
  <c r="AG134" i="2"/>
  <c r="CI134" i="2"/>
  <c r="AI134" i="2"/>
  <c r="AU134" i="2"/>
  <c r="BI134" i="2"/>
  <c r="AC132" i="2"/>
  <c r="AF132" i="2" s="1"/>
  <c r="AG132" i="2"/>
  <c r="CI132" i="2"/>
  <c r="AI132" i="2"/>
  <c r="AU132" i="2"/>
  <c r="BI132" i="2"/>
  <c r="AC130" i="2"/>
  <c r="AF130" i="2" s="1"/>
  <c r="AG130" i="2"/>
  <c r="CI130" i="2"/>
  <c r="AI130" i="2"/>
  <c r="AU130" i="2"/>
  <c r="BI130" i="2"/>
  <c r="AC128" i="2"/>
  <c r="AF128" i="2" s="1"/>
  <c r="AG128" i="2"/>
  <c r="CI128" i="2"/>
  <c r="AI128" i="2"/>
  <c r="AU128" i="2"/>
  <c r="BI128" i="2"/>
  <c r="AC126" i="2"/>
  <c r="AF126" i="2" s="1"/>
  <c r="AG126" i="2"/>
  <c r="CI126" i="2"/>
  <c r="AI126" i="2"/>
  <c r="AU126" i="2"/>
  <c r="BI126" i="2"/>
  <c r="AC124" i="2"/>
  <c r="AF124" i="2" s="1"/>
  <c r="AG124" i="2"/>
  <c r="CI124" i="2"/>
  <c r="AV124" i="2"/>
  <c r="AI124" i="2"/>
  <c r="AU124" i="2"/>
  <c r="BI124" i="2"/>
  <c r="AC122" i="2"/>
  <c r="AF122" i="2" s="1"/>
  <c r="AG122" i="2"/>
  <c r="CI122" i="2"/>
  <c r="AV122" i="2"/>
  <c r="AI122" i="2"/>
  <c r="AU122" i="2"/>
  <c r="BI122" i="2"/>
  <c r="AC120" i="2"/>
  <c r="AF120" i="2" s="1"/>
  <c r="AG120" i="2"/>
  <c r="CI120" i="2"/>
  <c r="AV120" i="2"/>
  <c r="AI120" i="2"/>
  <c r="AU120" i="2"/>
  <c r="BI120" i="2"/>
  <c r="AC118" i="2"/>
  <c r="AF118" i="2" s="1"/>
  <c r="AG118" i="2"/>
  <c r="CI118" i="2"/>
  <c r="AV118" i="2"/>
  <c r="AI118" i="2"/>
  <c r="AU118" i="2"/>
  <c r="BI118" i="2"/>
  <c r="AC116" i="2"/>
  <c r="AF116" i="2" s="1"/>
  <c r="AG116" i="2"/>
  <c r="CI116" i="2"/>
  <c r="AV116" i="2"/>
  <c r="AI116" i="2"/>
  <c r="AU116" i="2"/>
  <c r="BI116" i="2"/>
  <c r="AD114" i="2"/>
  <c r="AF114" i="2" s="1"/>
  <c r="CK114" i="2"/>
  <c r="AG114" i="2"/>
  <c r="AJ114" i="2"/>
  <c r="AU114" i="2"/>
  <c r="AV114" i="2" s="1"/>
  <c r="BD114" i="2"/>
  <c r="BF114" i="2"/>
  <c r="BE114" i="2"/>
  <c r="BY114" i="2"/>
  <c r="AC113" i="2"/>
  <c r="AF113" i="2" s="1"/>
  <c r="AG113" i="2"/>
  <c r="CI113" i="2"/>
  <c r="AW109" i="2"/>
  <c r="CH109" i="2"/>
  <c r="CI150" i="2"/>
  <c r="BI150" i="2"/>
  <c r="AU150" i="2"/>
  <c r="AG150" i="2"/>
  <c r="CK149" i="2"/>
  <c r="BF149" i="2"/>
  <c r="BD149" i="2"/>
  <c r="AV149" i="2"/>
  <c r="CI148" i="2"/>
  <c r="BI148" i="2"/>
  <c r="AW148" i="2"/>
  <c r="AU148" i="2"/>
  <c r="AG148" i="2"/>
  <c r="CK147" i="2"/>
  <c r="BF147" i="2"/>
  <c r="BD147" i="2"/>
  <c r="AV147" i="2"/>
  <c r="CI146" i="2"/>
  <c r="BI146" i="2"/>
  <c r="AU146" i="2"/>
  <c r="AG146" i="2"/>
  <c r="A145" i="2"/>
  <c r="AV144" i="2"/>
  <c r="AD143" i="2"/>
  <c r="AF143" i="2" s="1"/>
  <c r="AV143" i="2"/>
  <c r="CK143" i="2"/>
  <c r="A143" i="2"/>
  <c r="BD143" i="2"/>
  <c r="BF143" i="2"/>
  <c r="AV142" i="2"/>
  <c r="AD141" i="2"/>
  <c r="AF141" i="2" s="1"/>
  <c r="AV141" i="2"/>
  <c r="CK141" i="2"/>
  <c r="A141" i="2"/>
  <c r="BD141" i="2"/>
  <c r="BF141" i="2"/>
  <c r="AV140" i="2"/>
  <c r="AD139" i="2"/>
  <c r="AF139" i="2" s="1"/>
  <c r="AV139" i="2"/>
  <c r="CK139" i="2"/>
  <c r="A139" i="2"/>
  <c r="BD139" i="2"/>
  <c r="BF139" i="2"/>
  <c r="AV138" i="2"/>
  <c r="AD137" i="2"/>
  <c r="AF137" i="2" s="1"/>
  <c r="AV137" i="2"/>
  <c r="CK137" i="2"/>
  <c r="A137" i="2"/>
  <c r="BD137" i="2"/>
  <c r="BF137" i="2"/>
  <c r="AV136" i="2"/>
  <c r="AD135" i="2"/>
  <c r="AF135" i="2" s="1"/>
  <c r="AV135" i="2"/>
  <c r="CK135" i="2"/>
  <c r="A135" i="2"/>
  <c r="BD135" i="2"/>
  <c r="BF135" i="2"/>
  <c r="AV134" i="2"/>
  <c r="AD133" i="2"/>
  <c r="AF133" i="2" s="1"/>
  <c r="AV133" i="2"/>
  <c r="CK133" i="2"/>
  <c r="A133" i="2"/>
  <c r="BD133" i="2"/>
  <c r="BF133" i="2"/>
  <c r="AV132" i="2"/>
  <c r="AD131" i="2"/>
  <c r="AF131" i="2" s="1"/>
  <c r="AV131" i="2"/>
  <c r="CK131" i="2"/>
  <c r="A131" i="2"/>
  <c r="BD131" i="2"/>
  <c r="BF131" i="2"/>
  <c r="AV130" i="2"/>
  <c r="AD129" i="2"/>
  <c r="AF129" i="2" s="1"/>
  <c r="AV129" i="2"/>
  <c r="CK129" i="2"/>
  <c r="A129" i="2"/>
  <c r="BD129" i="2"/>
  <c r="BF129" i="2"/>
  <c r="AV128" i="2"/>
  <c r="AD127" i="2"/>
  <c r="AF127" i="2" s="1"/>
  <c r="AV127" i="2"/>
  <c r="CK127" i="2"/>
  <c r="A127" i="2"/>
  <c r="BD127" i="2"/>
  <c r="BF127" i="2"/>
  <c r="AV126" i="2"/>
  <c r="AH124" i="2"/>
  <c r="AH122" i="2"/>
  <c r="AH120" i="2"/>
  <c r="AH118" i="2"/>
  <c r="AH116" i="2"/>
  <c r="AD125" i="2"/>
  <c r="AF125" i="2" s="1"/>
  <c r="AV125" i="2"/>
  <c r="CK125" i="2"/>
  <c r="A125" i="2"/>
  <c r="BD125" i="2"/>
  <c r="BF125" i="2"/>
  <c r="AD123" i="2"/>
  <c r="AF123" i="2" s="1"/>
  <c r="AV123" i="2"/>
  <c r="CK123" i="2"/>
  <c r="A123" i="2"/>
  <c r="BD123" i="2"/>
  <c r="BF123" i="2"/>
  <c r="AD121" i="2"/>
  <c r="AF121" i="2" s="1"/>
  <c r="AV121" i="2"/>
  <c r="CK121" i="2"/>
  <c r="A121" i="2"/>
  <c r="BD121" i="2"/>
  <c r="BF121" i="2"/>
  <c r="AD119" i="2"/>
  <c r="AF119" i="2" s="1"/>
  <c r="AV119" i="2"/>
  <c r="CK119" i="2"/>
  <c r="A119" i="2"/>
  <c r="BD119" i="2"/>
  <c r="BF119" i="2"/>
  <c r="AD117" i="2"/>
  <c r="AF117" i="2" s="1"/>
  <c r="AV117" i="2"/>
  <c r="CK117" i="2"/>
  <c r="A117" i="2"/>
  <c r="BD117" i="2"/>
  <c r="BF117" i="2"/>
  <c r="AC115" i="2"/>
  <c r="AF115" i="2" s="1"/>
  <c r="AG115" i="2"/>
  <c r="CI115" i="2"/>
  <c r="AI115" i="2"/>
  <c r="AU115" i="2"/>
  <c r="AV115" i="2" s="1"/>
  <c r="BI115" i="2"/>
  <c r="AF112" i="2"/>
  <c r="AW108" i="2"/>
  <c r="AG108" i="2"/>
  <c r="BI113" i="2"/>
  <c r="AU113" i="2"/>
  <c r="AV113" i="2" s="1"/>
  <c r="CK112" i="2"/>
  <c r="BF112" i="2"/>
  <c r="BD112" i="2"/>
  <c r="AV112" i="2"/>
  <c r="AU111" i="2"/>
  <c r="AV111" i="2" s="1"/>
  <c r="AG111" i="2"/>
  <c r="AW145" i="2" l="1"/>
  <c r="AT145" i="2"/>
  <c r="AW146" i="2"/>
  <c r="CH115" i="2"/>
  <c r="AW115" i="2"/>
  <c r="AW150" i="2"/>
  <c r="AW168" i="2"/>
  <c r="AW170" i="2"/>
  <c r="AW172" i="2"/>
  <c r="AW176" i="2"/>
  <c r="AW180" i="2"/>
  <c r="AW182" i="2"/>
  <c r="AW184" i="2"/>
  <c r="AW113" i="2"/>
  <c r="CH113" i="2"/>
  <c r="CH114" i="2"/>
  <c r="AW114" i="2"/>
  <c r="CH110" i="2"/>
  <c r="AW110" i="2"/>
  <c r="CH112" i="2"/>
  <c r="AW112" i="2"/>
  <c r="AT119" i="2"/>
  <c r="CH119" i="2"/>
  <c r="AW119" i="2"/>
  <c r="AT123" i="2"/>
  <c r="CH123" i="2"/>
  <c r="AW123" i="2"/>
  <c r="AW126" i="2"/>
  <c r="AT126" i="2"/>
  <c r="CH126" i="2"/>
  <c r="AT127" i="2"/>
  <c r="CH127" i="2"/>
  <c r="AW127" i="2"/>
  <c r="AW130" i="2"/>
  <c r="AT130" i="2"/>
  <c r="CH130" i="2"/>
  <c r="AT131" i="2"/>
  <c r="CH131" i="2"/>
  <c r="AW131" i="2"/>
  <c r="AW134" i="2"/>
  <c r="AT134" i="2"/>
  <c r="CH134" i="2"/>
  <c r="AW136" i="2"/>
  <c r="AT136" i="2"/>
  <c r="CH136" i="2"/>
  <c r="AT137" i="2"/>
  <c r="CH137" i="2"/>
  <c r="AW137" i="2"/>
  <c r="AW140" i="2"/>
  <c r="AT140" i="2"/>
  <c r="CH140" i="2"/>
  <c r="AT141" i="2"/>
  <c r="CH141" i="2"/>
  <c r="AW141" i="2"/>
  <c r="AW144" i="2"/>
  <c r="AT144" i="2"/>
  <c r="CH144" i="2"/>
  <c r="AF209" i="2"/>
  <c r="AT117" i="2"/>
  <c r="CH117" i="2"/>
  <c r="AW117" i="2"/>
  <c r="AT121" i="2"/>
  <c r="CH121" i="2"/>
  <c r="AW121" i="2"/>
  <c r="AT125" i="2"/>
  <c r="CH125" i="2"/>
  <c r="AW125" i="2"/>
  <c r="AT149" i="2"/>
  <c r="CH149" i="2"/>
  <c r="AW149" i="2"/>
  <c r="AW116" i="2"/>
  <c r="AT116" i="2"/>
  <c r="CH116" i="2"/>
  <c r="AW120" i="2"/>
  <c r="AT120" i="2"/>
  <c r="CH120" i="2"/>
  <c r="AW124" i="2"/>
  <c r="AT124" i="2"/>
  <c r="CH124" i="2"/>
  <c r="AT146" i="2"/>
  <c r="AT148" i="2"/>
  <c r="AT150" i="2"/>
  <c r="AT151" i="2"/>
  <c r="CH151" i="2"/>
  <c r="AW151" i="2"/>
  <c r="AW152" i="2"/>
  <c r="AT152" i="2"/>
  <c r="CH152" i="2"/>
  <c r="AT153" i="2"/>
  <c r="CH153" i="2"/>
  <c r="AW153" i="2"/>
  <c r="AW154" i="2"/>
  <c r="AT154" i="2"/>
  <c r="CH154" i="2"/>
  <c r="AT155" i="2"/>
  <c r="CH155" i="2"/>
  <c r="AW155" i="2"/>
  <c r="AW156" i="2"/>
  <c r="AT156" i="2"/>
  <c r="CH156" i="2"/>
  <c r="AT157" i="2"/>
  <c r="CH157" i="2"/>
  <c r="AW157" i="2"/>
  <c r="AW158" i="2"/>
  <c r="AT158" i="2"/>
  <c r="CH158" i="2"/>
  <c r="AT159" i="2"/>
  <c r="CH159" i="2"/>
  <c r="AW159" i="2"/>
  <c r="AW160" i="2"/>
  <c r="AT160" i="2"/>
  <c r="CH160" i="2"/>
  <c r="AT161" i="2"/>
  <c r="CH161" i="2"/>
  <c r="AW161" i="2"/>
  <c r="AW162" i="2"/>
  <c r="AT162" i="2"/>
  <c r="CH162" i="2"/>
  <c r="AT163" i="2"/>
  <c r="CH163" i="2"/>
  <c r="AW163" i="2"/>
  <c r="AW164" i="2"/>
  <c r="AT164" i="2"/>
  <c r="CH164" i="2"/>
  <c r="AT165" i="2"/>
  <c r="CH165" i="2"/>
  <c r="AW165" i="2"/>
  <c r="AW166" i="2"/>
  <c r="AT166" i="2"/>
  <c r="CH166" i="2"/>
  <c r="AT167" i="2"/>
  <c r="CH167" i="2"/>
  <c r="AW167" i="2"/>
  <c r="AT171" i="2"/>
  <c r="CH171" i="2"/>
  <c r="AW171" i="2"/>
  <c r="AT175" i="2"/>
  <c r="CH175" i="2"/>
  <c r="AW175" i="2"/>
  <c r="AT179" i="2"/>
  <c r="CH179" i="2"/>
  <c r="AW179" i="2"/>
  <c r="AT183" i="2"/>
  <c r="CH183" i="2"/>
  <c r="AW183" i="2"/>
  <c r="AT187" i="2"/>
  <c r="CH187" i="2"/>
  <c r="AW187" i="2"/>
  <c r="AT168" i="2"/>
  <c r="AT170" i="2"/>
  <c r="AT172" i="2"/>
  <c r="AT176" i="2"/>
  <c r="AT178" i="2"/>
  <c r="AT180" i="2"/>
  <c r="AT184" i="2"/>
  <c r="AT186" i="2"/>
  <c r="AW188" i="2"/>
  <c r="AT188" i="2"/>
  <c r="CH188" i="2"/>
  <c r="AT189" i="2"/>
  <c r="CH189" i="2"/>
  <c r="AW189" i="2"/>
  <c r="AW190" i="2"/>
  <c r="AT190" i="2"/>
  <c r="CH190" i="2"/>
  <c r="AT191" i="2"/>
  <c r="CH191" i="2"/>
  <c r="AW191" i="2"/>
  <c r="AW192" i="2"/>
  <c r="AT192" i="2"/>
  <c r="CH192" i="2"/>
  <c r="AT193" i="2"/>
  <c r="CH193" i="2"/>
  <c r="AW193" i="2"/>
  <c r="AW194" i="2"/>
  <c r="AT194" i="2"/>
  <c r="CH194" i="2"/>
  <c r="AT195" i="2"/>
  <c r="CH195" i="2"/>
  <c r="AW195" i="2"/>
  <c r="AW196" i="2"/>
  <c r="AT196" i="2"/>
  <c r="CH196" i="2"/>
  <c r="AT197" i="2"/>
  <c r="CH197" i="2"/>
  <c r="AW197" i="2"/>
  <c r="AW198" i="2"/>
  <c r="AT198" i="2"/>
  <c r="CH198" i="2"/>
  <c r="AT199" i="2"/>
  <c r="CH199" i="2"/>
  <c r="AW199" i="2"/>
  <c r="AW200" i="2"/>
  <c r="AT200" i="2"/>
  <c r="CH200" i="2"/>
  <c r="AT201" i="2"/>
  <c r="CH201" i="2"/>
  <c r="AW201" i="2"/>
  <c r="AW202" i="2"/>
  <c r="AT202" i="2"/>
  <c r="CH202" i="2"/>
  <c r="AT203" i="2"/>
  <c r="CH203" i="2"/>
  <c r="AW203" i="2"/>
  <c r="AW204" i="2"/>
  <c r="AT204" i="2"/>
  <c r="CH204" i="2"/>
  <c r="AT205" i="2"/>
  <c r="CH205" i="2"/>
  <c r="AW205" i="2"/>
  <c r="AW206" i="2"/>
  <c r="AT206" i="2"/>
  <c r="CH206" i="2"/>
  <c r="AW111" i="2"/>
  <c r="CH111" i="2"/>
  <c r="AW128" i="2"/>
  <c r="AT128" i="2"/>
  <c r="CH128" i="2"/>
  <c r="AT129" i="2"/>
  <c r="CH129" i="2"/>
  <c r="AW129" i="2"/>
  <c r="AW132" i="2"/>
  <c r="AT132" i="2"/>
  <c r="CH132" i="2"/>
  <c r="AT133" i="2"/>
  <c r="CH133" i="2"/>
  <c r="AW133" i="2"/>
  <c r="AT135" i="2"/>
  <c r="CH135" i="2"/>
  <c r="AW135" i="2"/>
  <c r="AW138" i="2"/>
  <c r="AT138" i="2"/>
  <c r="CH138" i="2"/>
  <c r="AT139" i="2"/>
  <c r="CH139" i="2"/>
  <c r="AW139" i="2"/>
  <c r="AW142" i="2"/>
  <c r="AT142" i="2"/>
  <c r="CH142" i="2"/>
  <c r="AT143" i="2"/>
  <c r="CH143" i="2"/>
  <c r="AW143" i="2"/>
  <c r="AT147" i="2"/>
  <c r="CH147" i="2"/>
  <c r="AW147" i="2"/>
  <c r="AW118" i="2"/>
  <c r="AT118" i="2"/>
  <c r="CH118" i="2"/>
  <c r="AW122" i="2"/>
  <c r="AT122" i="2"/>
  <c r="CH122" i="2"/>
  <c r="AT169" i="2"/>
  <c r="CH169" i="2"/>
  <c r="AW169" i="2"/>
  <c r="AT173" i="2"/>
  <c r="CH173" i="2"/>
  <c r="AW173" i="2"/>
  <c r="AT177" i="2"/>
  <c r="CH177" i="2"/>
  <c r="AW177" i="2"/>
  <c r="AT181" i="2"/>
  <c r="CH181" i="2"/>
  <c r="AW181" i="2"/>
  <c r="AT185" i="2"/>
  <c r="CH185" i="2"/>
  <c r="AW185" i="2"/>
  <c r="AT207" i="2"/>
  <c r="CH207" i="2"/>
  <c r="AW207" i="2"/>
  <c r="BQ7" i="2" l="1"/>
  <c r="BR7" i="2"/>
  <c r="BQ8" i="2"/>
  <c r="BR8" i="2"/>
  <c r="BQ9" i="2"/>
  <c r="BR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6" i="2"/>
  <c r="BR16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3" i="2"/>
  <c r="BR23" i="2"/>
  <c r="BQ24" i="2"/>
  <c r="BR24" i="2"/>
  <c r="BQ25" i="2"/>
  <c r="BR25" i="2"/>
  <c r="BQ26" i="2"/>
  <c r="BR26" i="2"/>
  <c r="BQ27" i="2"/>
  <c r="BR27" i="2"/>
  <c r="BQ28" i="2"/>
  <c r="BR28" i="2"/>
  <c r="BQ29" i="2"/>
  <c r="BR29" i="2"/>
  <c r="BQ30" i="2"/>
  <c r="BR30" i="2"/>
  <c r="BQ31" i="2"/>
  <c r="BR31" i="2"/>
  <c r="BQ32" i="2"/>
  <c r="BR32" i="2"/>
  <c r="BQ33" i="2"/>
  <c r="BR33" i="2"/>
  <c r="BQ34" i="2"/>
  <c r="BR34" i="2"/>
  <c r="BQ35" i="2"/>
  <c r="BR35" i="2"/>
  <c r="BQ36" i="2"/>
  <c r="BR36" i="2"/>
  <c r="BQ37" i="2"/>
  <c r="BR37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4" i="2"/>
  <c r="BR44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1" i="2"/>
  <c r="BR51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8" i="2"/>
  <c r="BR58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5" i="2"/>
  <c r="BR65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2" i="2"/>
  <c r="BR72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79" i="2"/>
  <c r="BR79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6" i="2"/>
  <c r="BR86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93" i="2"/>
  <c r="BR93" i="2"/>
  <c r="BQ94" i="2"/>
  <c r="BR94" i="2"/>
  <c r="BQ95" i="2"/>
  <c r="BR95" i="2"/>
  <c r="BQ96" i="2"/>
  <c r="BR96" i="2"/>
  <c r="BQ97" i="2"/>
  <c r="BR97" i="2"/>
  <c r="BQ98" i="2"/>
  <c r="BR98" i="2"/>
  <c r="BQ99" i="2"/>
  <c r="BR99" i="2"/>
  <c r="BQ100" i="2"/>
  <c r="BR100" i="2"/>
  <c r="BQ101" i="2"/>
  <c r="BR101" i="2"/>
  <c r="BQ102" i="2"/>
  <c r="BR102" i="2"/>
  <c r="BQ103" i="2"/>
  <c r="BR103" i="2"/>
  <c r="BQ104" i="2"/>
  <c r="BR104" i="2"/>
  <c r="BQ105" i="2"/>
  <c r="BR105" i="2"/>
  <c r="BR6" i="2"/>
  <c r="BQ6" i="2"/>
  <c r="BN7" i="2"/>
  <c r="BO7" i="2"/>
  <c r="BN8" i="2"/>
  <c r="BO8" i="2"/>
  <c r="BN9" i="2"/>
  <c r="BO9" i="2"/>
  <c r="BN10" i="2"/>
  <c r="BO10" i="2"/>
  <c r="BN11" i="2"/>
  <c r="BO11" i="2"/>
  <c r="BN12" i="2"/>
  <c r="BO12" i="2"/>
  <c r="BN13" i="2"/>
  <c r="BO13" i="2"/>
  <c r="BN14" i="2"/>
  <c r="BO14" i="2"/>
  <c r="BN15" i="2"/>
  <c r="BO15" i="2"/>
  <c r="BN16" i="2"/>
  <c r="BO16" i="2"/>
  <c r="BN17" i="2"/>
  <c r="BO17" i="2"/>
  <c r="BN18" i="2"/>
  <c r="BO18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7" i="2"/>
  <c r="BO27" i="2"/>
  <c r="BN28" i="2"/>
  <c r="BO28" i="2"/>
  <c r="BN29" i="2"/>
  <c r="BO29" i="2"/>
  <c r="BN30" i="2"/>
  <c r="BO30" i="2"/>
  <c r="BN31" i="2"/>
  <c r="BO31" i="2"/>
  <c r="BN32" i="2"/>
  <c r="BO32" i="2"/>
  <c r="BN33" i="2"/>
  <c r="BO33" i="2"/>
  <c r="BN34" i="2"/>
  <c r="BO34" i="2"/>
  <c r="BN35" i="2"/>
  <c r="BO35" i="2"/>
  <c r="BN36" i="2"/>
  <c r="BO36" i="2"/>
  <c r="BN37" i="2"/>
  <c r="BO37" i="2"/>
  <c r="BN38" i="2"/>
  <c r="BO38" i="2"/>
  <c r="BN39" i="2"/>
  <c r="BO39" i="2"/>
  <c r="BN40" i="2"/>
  <c r="BO40" i="2"/>
  <c r="BN41" i="2"/>
  <c r="BO41" i="2"/>
  <c r="BN42" i="2"/>
  <c r="BO42" i="2"/>
  <c r="BN43" i="2"/>
  <c r="BO43" i="2"/>
  <c r="BN44" i="2"/>
  <c r="BO44" i="2"/>
  <c r="BN45" i="2"/>
  <c r="BO45" i="2"/>
  <c r="BN46" i="2"/>
  <c r="BO46" i="2"/>
  <c r="BN47" i="2"/>
  <c r="BO47" i="2"/>
  <c r="BN48" i="2"/>
  <c r="BO48" i="2"/>
  <c r="BN49" i="2"/>
  <c r="BO49" i="2"/>
  <c r="BN50" i="2"/>
  <c r="BO50" i="2"/>
  <c r="BN51" i="2"/>
  <c r="BO51" i="2"/>
  <c r="BN52" i="2"/>
  <c r="BO52" i="2"/>
  <c r="BN53" i="2"/>
  <c r="BO53" i="2"/>
  <c r="BN54" i="2"/>
  <c r="BO54" i="2"/>
  <c r="BN55" i="2"/>
  <c r="BO55" i="2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86" i="2"/>
  <c r="BO86" i="2"/>
  <c r="BN87" i="2"/>
  <c r="BO87" i="2"/>
  <c r="BN88" i="2"/>
  <c r="BO88" i="2"/>
  <c r="BN89" i="2"/>
  <c r="BO89" i="2"/>
  <c r="BN90" i="2"/>
  <c r="BO90" i="2"/>
  <c r="BN91" i="2"/>
  <c r="BO91" i="2"/>
  <c r="BN92" i="2"/>
  <c r="BO92" i="2"/>
  <c r="BN93" i="2"/>
  <c r="BO93" i="2"/>
  <c r="BN94" i="2"/>
  <c r="BO94" i="2"/>
  <c r="BN95" i="2"/>
  <c r="BO95" i="2"/>
  <c r="BN96" i="2"/>
  <c r="BO96" i="2"/>
  <c r="BN97" i="2"/>
  <c r="BO97" i="2"/>
  <c r="BN98" i="2"/>
  <c r="BO98" i="2"/>
  <c r="BN99" i="2"/>
  <c r="BO99" i="2"/>
  <c r="BN100" i="2"/>
  <c r="BO100" i="2"/>
  <c r="BN101" i="2"/>
  <c r="BO101" i="2"/>
  <c r="BN102" i="2"/>
  <c r="BO102" i="2"/>
  <c r="BN103" i="2"/>
  <c r="BO103" i="2"/>
  <c r="BN104" i="2"/>
  <c r="BO104" i="2"/>
  <c r="BN105" i="2"/>
  <c r="BO105" i="2"/>
  <c r="BO6" i="2"/>
  <c r="BN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K31" i="2"/>
  <c r="BL31" i="2"/>
  <c r="BK32" i="2"/>
  <c r="BL32" i="2"/>
  <c r="BK33" i="2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2" i="2"/>
  <c r="BL42" i="2"/>
  <c r="BK43" i="2"/>
  <c r="BL43" i="2"/>
  <c r="BK44" i="2"/>
  <c r="BL44" i="2"/>
  <c r="BK45" i="2"/>
  <c r="BL45" i="2"/>
  <c r="BK46" i="2"/>
  <c r="BL46" i="2"/>
  <c r="BK47" i="2"/>
  <c r="BL47" i="2"/>
  <c r="BK48" i="2"/>
  <c r="BL48" i="2"/>
  <c r="BK49" i="2"/>
  <c r="BL49" i="2"/>
  <c r="BK50" i="2"/>
  <c r="BL50" i="2"/>
  <c r="BK51" i="2"/>
  <c r="BL51" i="2"/>
  <c r="BK52" i="2"/>
  <c r="BL52" i="2"/>
  <c r="BK53" i="2"/>
  <c r="BL53" i="2"/>
  <c r="BK54" i="2"/>
  <c r="BL54" i="2"/>
  <c r="BK55" i="2"/>
  <c r="BL55" i="2"/>
  <c r="BK56" i="2"/>
  <c r="BL56" i="2"/>
  <c r="BK57" i="2"/>
  <c r="BL57" i="2"/>
  <c r="BK58" i="2"/>
  <c r="BL58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K70" i="2"/>
  <c r="BL70" i="2"/>
  <c r="BK71" i="2"/>
  <c r="BL71" i="2"/>
  <c r="BK72" i="2"/>
  <c r="BL72" i="2"/>
  <c r="BK73" i="2"/>
  <c r="BL73" i="2"/>
  <c r="BK74" i="2"/>
  <c r="BL74" i="2"/>
  <c r="BK75" i="2"/>
  <c r="BL75" i="2"/>
  <c r="BK76" i="2"/>
  <c r="BL76" i="2"/>
  <c r="BK77" i="2"/>
  <c r="BL77" i="2"/>
  <c r="BK78" i="2"/>
  <c r="BL78" i="2"/>
  <c r="BK79" i="2"/>
  <c r="BL79" i="2"/>
  <c r="BK80" i="2"/>
  <c r="BL80" i="2"/>
  <c r="BK81" i="2"/>
  <c r="BL81" i="2"/>
  <c r="BK82" i="2"/>
  <c r="BL82" i="2"/>
  <c r="BK83" i="2"/>
  <c r="BL83" i="2"/>
  <c r="BK84" i="2"/>
  <c r="BL84" i="2"/>
  <c r="BK85" i="2"/>
  <c r="BL85" i="2"/>
  <c r="BK86" i="2"/>
  <c r="BL86" i="2"/>
  <c r="BK87" i="2"/>
  <c r="BL87" i="2"/>
  <c r="BK88" i="2"/>
  <c r="BL88" i="2"/>
  <c r="BK89" i="2"/>
  <c r="BL89" i="2"/>
  <c r="BK90" i="2"/>
  <c r="BL90" i="2"/>
  <c r="BK91" i="2"/>
  <c r="BL91" i="2"/>
  <c r="BK92" i="2"/>
  <c r="BL92" i="2"/>
  <c r="BK93" i="2"/>
  <c r="BL93" i="2"/>
  <c r="BK94" i="2"/>
  <c r="BL94" i="2"/>
  <c r="BK95" i="2"/>
  <c r="BL95" i="2"/>
  <c r="BK96" i="2"/>
  <c r="BL96" i="2"/>
  <c r="BK97" i="2"/>
  <c r="BL97" i="2"/>
  <c r="BK98" i="2"/>
  <c r="BL98" i="2"/>
  <c r="BK99" i="2"/>
  <c r="BL99" i="2"/>
  <c r="BK100" i="2"/>
  <c r="BL100" i="2"/>
  <c r="BK101" i="2"/>
  <c r="BL101" i="2"/>
  <c r="BK102" i="2"/>
  <c r="BL102" i="2"/>
  <c r="BK103" i="2"/>
  <c r="BL103" i="2"/>
  <c r="BK104" i="2"/>
  <c r="BL104" i="2"/>
  <c r="BK105" i="2"/>
  <c r="BL105" i="2"/>
  <c r="BL6" i="2"/>
  <c r="BK6" i="2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S6" i="4"/>
  <c r="BA15" i="4" l="1"/>
  <c r="BA16" i="4"/>
  <c r="BA17" i="4"/>
  <c r="BA18" i="4"/>
  <c r="BA19" i="4"/>
  <c r="BA20" i="4"/>
  <c r="BA21" i="4"/>
  <c r="BA22" i="4"/>
  <c r="BA23" i="4"/>
  <c r="BA24" i="4"/>
  <c r="BA25" i="4"/>
  <c r="AJ1" i="2"/>
  <c r="AJ1" i="14" s="1"/>
  <c r="BA33" i="4" l="1"/>
  <c r="O21" i="1" s="1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6" i="1"/>
  <c r="C8" i="1" s="1"/>
  <c r="F17" i="1" l="1"/>
  <c r="AF106" i="14"/>
  <c r="N17" i="1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6" i="2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60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105" i="14"/>
  <c r="AC6" i="14"/>
  <c r="BA14" i="4"/>
  <c r="BA32" i="4" s="1"/>
  <c r="G21" i="1" s="1"/>
  <c r="U22" i="1" s="1"/>
  <c r="L25" i="1" s="1"/>
  <c r="R25" i="1" s="1"/>
  <c r="CK7" i="14"/>
  <c r="CK8" i="14"/>
  <c r="CK9" i="14"/>
  <c r="CK11" i="14"/>
  <c r="CK12" i="14"/>
  <c r="CK13" i="14"/>
  <c r="CK15" i="14"/>
  <c r="CK16" i="14"/>
  <c r="CK17" i="14"/>
  <c r="CK19" i="14"/>
  <c r="CK20" i="14"/>
  <c r="CK21" i="14"/>
  <c r="CK23" i="14"/>
  <c r="CK24" i="14"/>
  <c r="CK25" i="14"/>
  <c r="CK27" i="14"/>
  <c r="CK28" i="14"/>
  <c r="CK29" i="14"/>
  <c r="CK31" i="14"/>
  <c r="CK32" i="14"/>
  <c r="CK33" i="14"/>
  <c r="CK35" i="14"/>
  <c r="CK36" i="14"/>
  <c r="CK37" i="14"/>
  <c r="CK39" i="14"/>
  <c r="CK40" i="14"/>
  <c r="CK41" i="14"/>
  <c r="CK43" i="14"/>
  <c r="CK44" i="14"/>
  <c r="CK45" i="14"/>
  <c r="CK47" i="14"/>
  <c r="CK48" i="14"/>
  <c r="CK49" i="14"/>
  <c r="CK51" i="14"/>
  <c r="CK52" i="14"/>
  <c r="CK53" i="14"/>
  <c r="CK55" i="14"/>
  <c r="CK56" i="14"/>
  <c r="CK57" i="14"/>
  <c r="CK59" i="14"/>
  <c r="CK60" i="14"/>
  <c r="CK61" i="14"/>
  <c r="CK63" i="14"/>
  <c r="CK64" i="14"/>
  <c r="CK65" i="14"/>
  <c r="CK67" i="14"/>
  <c r="CK68" i="14"/>
  <c r="CK69" i="14"/>
  <c r="CK71" i="14"/>
  <c r="CK72" i="14"/>
  <c r="CK73" i="14"/>
  <c r="CK75" i="14"/>
  <c r="CK76" i="14"/>
  <c r="CK77" i="14"/>
  <c r="CK79" i="14"/>
  <c r="CK80" i="14"/>
  <c r="CK81" i="14"/>
  <c r="CK83" i="14"/>
  <c r="CK84" i="14"/>
  <c r="CK85" i="14"/>
  <c r="CK87" i="14"/>
  <c r="CK88" i="14"/>
  <c r="CK89" i="14"/>
  <c r="CK91" i="14"/>
  <c r="CK92" i="14"/>
  <c r="CK93" i="14"/>
  <c r="CK95" i="14"/>
  <c r="CK96" i="14"/>
  <c r="CK97" i="14"/>
  <c r="CK99" i="14"/>
  <c r="CK100" i="14"/>
  <c r="CK101" i="14"/>
  <c r="CK103" i="14"/>
  <c r="CK104" i="14"/>
  <c r="CK105" i="14"/>
  <c r="CK10" i="14"/>
  <c r="CK14" i="14"/>
  <c r="CK18" i="14"/>
  <c r="CK22" i="14"/>
  <c r="CK26" i="14"/>
  <c r="CK30" i="14"/>
  <c r="CK34" i="14"/>
  <c r="CK38" i="14"/>
  <c r="CK42" i="14"/>
  <c r="CK46" i="14"/>
  <c r="CK50" i="14"/>
  <c r="CK54" i="14"/>
  <c r="CK58" i="14"/>
  <c r="CK62" i="14"/>
  <c r="CK66" i="14"/>
  <c r="CK70" i="14"/>
  <c r="CK74" i="14"/>
  <c r="CK78" i="14"/>
  <c r="CK82" i="14"/>
  <c r="CK86" i="14"/>
  <c r="CK90" i="14"/>
  <c r="CK94" i="14"/>
  <c r="CK98" i="14"/>
  <c r="CK102" i="14"/>
  <c r="CK6" i="14"/>
  <c r="CI7" i="14"/>
  <c r="CI8" i="14"/>
  <c r="CI9" i="14"/>
  <c r="CI10" i="14"/>
  <c r="CI11" i="14"/>
  <c r="CI12" i="14"/>
  <c r="CI13" i="14"/>
  <c r="CI14" i="14"/>
  <c r="CI15" i="14"/>
  <c r="CI16" i="14"/>
  <c r="CI17" i="14"/>
  <c r="CI18" i="14"/>
  <c r="CI19" i="14"/>
  <c r="CI20" i="14"/>
  <c r="CI21" i="14"/>
  <c r="CI22" i="14"/>
  <c r="CI23" i="14"/>
  <c r="CI24" i="14"/>
  <c r="CI25" i="14"/>
  <c r="CI26" i="14"/>
  <c r="CI27" i="14"/>
  <c r="CI28" i="14"/>
  <c r="CI29" i="14"/>
  <c r="CI30" i="14"/>
  <c r="CI31" i="14"/>
  <c r="CI32" i="14"/>
  <c r="CI33" i="14"/>
  <c r="CI34" i="14"/>
  <c r="CI35" i="14"/>
  <c r="CI36" i="14"/>
  <c r="CI37" i="14"/>
  <c r="CI38" i="14"/>
  <c r="CI39" i="14"/>
  <c r="CI40" i="14"/>
  <c r="CI41" i="14"/>
  <c r="CI42" i="14"/>
  <c r="CI43" i="14"/>
  <c r="CI44" i="14"/>
  <c r="CI45" i="14"/>
  <c r="CI46" i="14"/>
  <c r="CI47" i="14"/>
  <c r="CI48" i="14"/>
  <c r="CI49" i="14"/>
  <c r="CI50" i="14"/>
  <c r="CI51" i="14"/>
  <c r="CI52" i="14"/>
  <c r="CI53" i="14"/>
  <c r="CI54" i="14"/>
  <c r="CI55" i="14"/>
  <c r="CI56" i="14"/>
  <c r="CI57" i="14"/>
  <c r="CI58" i="14"/>
  <c r="CI59" i="14"/>
  <c r="CI60" i="14"/>
  <c r="CI61" i="14"/>
  <c r="CI62" i="14"/>
  <c r="CI63" i="14"/>
  <c r="CI64" i="14"/>
  <c r="CI65" i="14"/>
  <c r="CI66" i="14"/>
  <c r="CI67" i="14"/>
  <c r="CI68" i="14"/>
  <c r="CI69" i="14"/>
  <c r="CI70" i="14"/>
  <c r="CI71" i="14"/>
  <c r="CI72" i="14"/>
  <c r="CI73" i="14"/>
  <c r="CI74" i="14"/>
  <c r="CI75" i="14"/>
  <c r="CI76" i="14"/>
  <c r="CI77" i="14"/>
  <c r="CI78" i="14"/>
  <c r="CI79" i="14"/>
  <c r="CI80" i="14"/>
  <c r="CI81" i="14"/>
  <c r="CI82" i="14"/>
  <c r="CI83" i="14"/>
  <c r="CI84" i="14"/>
  <c r="CI85" i="14"/>
  <c r="CI86" i="14"/>
  <c r="CI87" i="14"/>
  <c r="CI88" i="14"/>
  <c r="CI89" i="14"/>
  <c r="CI90" i="14"/>
  <c r="CI91" i="14"/>
  <c r="CI92" i="14"/>
  <c r="CI93" i="14"/>
  <c r="CI94" i="14"/>
  <c r="CI95" i="14"/>
  <c r="CI96" i="14"/>
  <c r="CI97" i="14"/>
  <c r="CI98" i="14"/>
  <c r="CI99" i="14"/>
  <c r="CI100" i="14"/>
  <c r="CI101" i="14"/>
  <c r="CI102" i="14"/>
  <c r="CI103" i="14"/>
  <c r="CI104" i="14"/>
  <c r="CI105" i="14"/>
  <c r="CI6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H77" i="14"/>
  <c r="AH78" i="14"/>
  <c r="AH79" i="14"/>
  <c r="AH80" i="14"/>
  <c r="AH81" i="14"/>
  <c r="AH82" i="14"/>
  <c r="AH83" i="14"/>
  <c r="AH84" i="14"/>
  <c r="AH85" i="14"/>
  <c r="AH86" i="14"/>
  <c r="AH87" i="14"/>
  <c r="AH88" i="14"/>
  <c r="AH89" i="14"/>
  <c r="AH90" i="14"/>
  <c r="AH91" i="14"/>
  <c r="AH92" i="14"/>
  <c r="AH93" i="14"/>
  <c r="AH94" i="14"/>
  <c r="AH95" i="14"/>
  <c r="AH96" i="14"/>
  <c r="AH97" i="14"/>
  <c r="AH98" i="14"/>
  <c r="AH99" i="14"/>
  <c r="AH100" i="14"/>
  <c r="AH101" i="14"/>
  <c r="AH102" i="14"/>
  <c r="AH103" i="14"/>
  <c r="AH104" i="14"/>
  <c r="AH105" i="14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2" i="14" l="1"/>
  <c r="A3" i="4"/>
  <c r="A2" i="2"/>
  <c r="AH8" i="14"/>
  <c r="AH10" i="14"/>
  <c r="AH12" i="14"/>
  <c r="AH6" i="14"/>
  <c r="AH8" i="2"/>
  <c r="AH10" i="2"/>
  <c r="AH12" i="2"/>
  <c r="AH14" i="2"/>
  <c r="AH16" i="2"/>
  <c r="AH6" i="2"/>
  <c r="AH7" i="14"/>
  <c r="AH9" i="14"/>
  <c r="AH11" i="14"/>
  <c r="AH7" i="2"/>
  <c r="AH9" i="2"/>
  <c r="AH11" i="2"/>
  <c r="AH13" i="2"/>
  <c r="AH15" i="2"/>
  <c r="D105" i="15" l="1"/>
  <c r="C2" i="15"/>
  <c r="A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79" i="2"/>
  <c r="CK80" i="2"/>
  <c r="CK81" i="2"/>
  <c r="CK82" i="2"/>
  <c r="CK83" i="2"/>
  <c r="CK84" i="2"/>
  <c r="CK85" i="2"/>
  <c r="CK86" i="2"/>
  <c r="CK87" i="2"/>
  <c r="CK88" i="2"/>
  <c r="CK89" i="2"/>
  <c r="CK90" i="2"/>
  <c r="CK91" i="2"/>
  <c r="CK92" i="2"/>
  <c r="CK93" i="2"/>
  <c r="CK94" i="2"/>
  <c r="CK95" i="2"/>
  <c r="CK96" i="2"/>
  <c r="CK97" i="2"/>
  <c r="CK98" i="2"/>
  <c r="CK99" i="2"/>
  <c r="CK100" i="2"/>
  <c r="CK101" i="2"/>
  <c r="CK102" i="2"/>
  <c r="CK103" i="2"/>
  <c r="CK104" i="2"/>
  <c r="CK105" i="2"/>
  <c r="CK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79" i="2"/>
  <c r="CI80" i="2"/>
  <c r="CI81" i="2"/>
  <c r="CI82" i="2"/>
  <c r="CI83" i="2"/>
  <c r="CI84" i="2"/>
  <c r="CI85" i="2"/>
  <c r="CI86" i="2"/>
  <c r="CI87" i="2"/>
  <c r="CI88" i="2"/>
  <c r="CI89" i="2"/>
  <c r="CI90" i="2"/>
  <c r="CI91" i="2"/>
  <c r="CI92" i="2"/>
  <c r="CI93" i="2"/>
  <c r="CI94" i="2"/>
  <c r="CI95" i="2"/>
  <c r="CI96" i="2"/>
  <c r="CI97" i="2"/>
  <c r="CI98" i="2"/>
  <c r="CI99" i="2"/>
  <c r="CI100" i="2"/>
  <c r="CI101" i="2"/>
  <c r="CI102" i="2"/>
  <c r="CI103" i="2"/>
  <c r="CI104" i="2"/>
  <c r="CI105" i="2"/>
  <c r="CI6" i="2"/>
  <c r="I3" i="7"/>
  <c r="H3" i="7"/>
  <c r="V6" i="4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" i="4"/>
  <c r="A7" i="4" s="1"/>
  <c r="A8" i="4" s="1"/>
  <c r="A9" i="4" s="1"/>
  <c r="A10" i="4" s="1"/>
  <c r="A11" i="4" s="1"/>
  <c r="A12" i="4" s="1"/>
  <c r="A307" i="10"/>
  <c r="A308" i="10"/>
  <c r="A309" i="10"/>
  <c r="A310" i="10"/>
  <c r="A311" i="10"/>
  <c r="A312" i="10"/>
  <c r="C312" i="10" s="1"/>
  <c r="A313" i="10"/>
  <c r="A314" i="10"/>
  <c r="A315" i="10"/>
  <c r="A316" i="10"/>
  <c r="C316" i="10" s="1"/>
  <c r="A317" i="10"/>
  <c r="A318" i="10"/>
  <c r="A319" i="10"/>
  <c r="A320" i="10"/>
  <c r="C320" i="10" s="1"/>
  <c r="A321" i="10"/>
  <c r="A322" i="10"/>
  <c r="A323" i="10"/>
  <c r="A324" i="10"/>
  <c r="C324" i="10" s="1"/>
  <c r="A325" i="10"/>
  <c r="A326" i="10"/>
  <c r="A327" i="10"/>
  <c r="A328" i="10"/>
  <c r="C328" i="10" s="1"/>
  <c r="A329" i="10"/>
  <c r="A330" i="10"/>
  <c r="A331" i="10"/>
  <c r="A332" i="10"/>
  <c r="C332" i="10" s="1"/>
  <c r="A333" i="10"/>
  <c r="A334" i="10"/>
  <c r="A335" i="10"/>
  <c r="A336" i="10"/>
  <c r="C336" i="10" s="1"/>
  <c r="A337" i="10"/>
  <c r="A338" i="10"/>
  <c r="A339" i="10"/>
  <c r="A340" i="10"/>
  <c r="C340" i="10" s="1"/>
  <c r="A341" i="10"/>
  <c r="A342" i="10"/>
  <c r="A343" i="10"/>
  <c r="A344" i="10"/>
  <c r="C344" i="10" s="1"/>
  <c r="A345" i="10"/>
  <c r="A346" i="10"/>
  <c r="A347" i="10"/>
  <c r="A348" i="10"/>
  <c r="C348" i="10" s="1"/>
  <c r="A349" i="10"/>
  <c r="A350" i="10"/>
  <c r="A351" i="10"/>
  <c r="A352" i="10"/>
  <c r="C352" i="10" s="1"/>
  <c r="A353" i="10"/>
  <c r="A354" i="10"/>
  <c r="A355" i="10"/>
  <c r="A356" i="10"/>
  <c r="C356" i="10" s="1"/>
  <c r="A357" i="10"/>
  <c r="A358" i="10"/>
  <c r="A359" i="10"/>
  <c r="A360" i="10"/>
  <c r="C360" i="10" s="1"/>
  <c r="A361" i="10"/>
  <c r="A362" i="10"/>
  <c r="A363" i="10"/>
  <c r="A364" i="10"/>
  <c r="C364" i="10" s="1"/>
  <c r="A365" i="10"/>
  <c r="A366" i="10"/>
  <c r="A367" i="10"/>
  <c r="A368" i="10"/>
  <c r="C368" i="10" s="1"/>
  <c r="A369" i="10"/>
  <c r="A370" i="10"/>
  <c r="A371" i="10"/>
  <c r="A372" i="10"/>
  <c r="C372" i="10" s="1"/>
  <c r="A373" i="10"/>
  <c r="A374" i="10"/>
  <c r="A375" i="10"/>
  <c r="A376" i="10"/>
  <c r="C376" i="10" s="1"/>
  <c r="A377" i="10"/>
  <c r="A378" i="10"/>
  <c r="A379" i="10"/>
  <c r="A380" i="10"/>
  <c r="C380" i="10" s="1"/>
  <c r="A381" i="10"/>
  <c r="A382" i="10"/>
  <c r="A383" i="10"/>
  <c r="A384" i="10"/>
  <c r="C384" i="10" s="1"/>
  <c r="A385" i="10"/>
  <c r="A386" i="10"/>
  <c r="A387" i="10"/>
  <c r="A388" i="10"/>
  <c r="C388" i="10" s="1"/>
  <c r="A389" i="10"/>
  <c r="A390" i="10"/>
  <c r="A391" i="10"/>
  <c r="A392" i="10"/>
  <c r="C392" i="10" s="1"/>
  <c r="A393" i="10"/>
  <c r="A394" i="10"/>
  <c r="A395" i="10"/>
  <c r="A396" i="10"/>
  <c r="C396" i="10" s="1"/>
  <c r="A397" i="10"/>
  <c r="A398" i="10"/>
  <c r="A399" i="10"/>
  <c r="A400" i="10"/>
  <c r="C400" i="10" s="1"/>
  <c r="A401" i="10"/>
  <c r="A402" i="10"/>
  <c r="A403" i="10"/>
  <c r="A404" i="10"/>
  <c r="C404" i="10" s="1"/>
  <c r="A405" i="10"/>
  <c r="A306" i="10"/>
  <c r="A105" i="10"/>
  <c r="A106" i="10"/>
  <c r="A107" i="10"/>
  <c r="A108" i="10"/>
  <c r="A109" i="10"/>
  <c r="A110" i="10"/>
  <c r="C110" i="10" s="1"/>
  <c r="A111" i="10"/>
  <c r="A112" i="10"/>
  <c r="G112" i="10" s="1"/>
  <c r="A113" i="10"/>
  <c r="G113" i="10" s="1"/>
  <c r="A114" i="10"/>
  <c r="D114" i="10" s="1"/>
  <c r="A115" i="10"/>
  <c r="D115" i="10" s="1"/>
  <c r="A116" i="10"/>
  <c r="G116" i="10" s="1"/>
  <c r="A117" i="10"/>
  <c r="G117" i="10" s="1"/>
  <c r="A118" i="10"/>
  <c r="D118" i="10" s="1"/>
  <c r="A119" i="10"/>
  <c r="D119" i="10" s="1"/>
  <c r="A120" i="10"/>
  <c r="G120" i="10" s="1"/>
  <c r="A121" i="10"/>
  <c r="G121" i="10" s="1"/>
  <c r="A122" i="10"/>
  <c r="D122" i="10" s="1"/>
  <c r="A123" i="10"/>
  <c r="D123" i="10" s="1"/>
  <c r="A124" i="10"/>
  <c r="G124" i="10" s="1"/>
  <c r="A125" i="10"/>
  <c r="G125" i="10" s="1"/>
  <c r="A126" i="10"/>
  <c r="D126" i="10" s="1"/>
  <c r="A127" i="10"/>
  <c r="D127" i="10" s="1"/>
  <c r="A128" i="10"/>
  <c r="G128" i="10" s="1"/>
  <c r="A129" i="10"/>
  <c r="G129" i="10" s="1"/>
  <c r="A130" i="10"/>
  <c r="D130" i="10" s="1"/>
  <c r="A131" i="10"/>
  <c r="D131" i="10" s="1"/>
  <c r="A132" i="10"/>
  <c r="G132" i="10" s="1"/>
  <c r="A133" i="10"/>
  <c r="E133" i="10" s="1"/>
  <c r="A134" i="10"/>
  <c r="D134" i="10" s="1"/>
  <c r="A135" i="10"/>
  <c r="G135" i="10" s="1"/>
  <c r="A136" i="10"/>
  <c r="G136" i="10" s="1"/>
  <c r="A137" i="10"/>
  <c r="D137" i="10" s="1"/>
  <c r="A138" i="10"/>
  <c r="D138" i="10" s="1"/>
  <c r="A139" i="10"/>
  <c r="G139" i="10" s="1"/>
  <c r="A140" i="10"/>
  <c r="G140" i="10" s="1"/>
  <c r="A141" i="10"/>
  <c r="D141" i="10" s="1"/>
  <c r="A142" i="10"/>
  <c r="D142" i="10" s="1"/>
  <c r="A143" i="10"/>
  <c r="G143" i="10" s="1"/>
  <c r="A144" i="10"/>
  <c r="E144" i="10" s="1"/>
  <c r="A145" i="10"/>
  <c r="D145" i="10" s="1"/>
  <c r="A146" i="10"/>
  <c r="D146" i="10" s="1"/>
  <c r="A147" i="10"/>
  <c r="E147" i="10" s="1"/>
  <c r="A148" i="10"/>
  <c r="D148" i="10" s="1"/>
  <c r="A149" i="10"/>
  <c r="D149" i="10" s="1"/>
  <c r="A150" i="10"/>
  <c r="D150" i="10" s="1"/>
  <c r="A151" i="10"/>
  <c r="D151" i="10" s="1"/>
  <c r="A152" i="10"/>
  <c r="D152" i="10" s="1"/>
  <c r="G152" i="10"/>
  <c r="A153" i="10"/>
  <c r="D153" i="10" s="1"/>
  <c r="A154" i="10"/>
  <c r="D154" i="10" s="1"/>
  <c r="A155" i="10"/>
  <c r="D155" i="10" s="1"/>
  <c r="A156" i="10"/>
  <c r="D156" i="10" s="1"/>
  <c r="A157" i="10"/>
  <c r="D157" i="10" s="1"/>
  <c r="A158" i="10"/>
  <c r="D158" i="10" s="1"/>
  <c r="A159" i="10"/>
  <c r="D159" i="10" s="1"/>
  <c r="A160" i="10"/>
  <c r="D160" i="10" s="1"/>
  <c r="A161" i="10"/>
  <c r="D161" i="10" s="1"/>
  <c r="A162" i="10"/>
  <c r="D162" i="10" s="1"/>
  <c r="A163" i="10"/>
  <c r="D163" i="10" s="1"/>
  <c r="A164" i="10"/>
  <c r="D164" i="10" s="1"/>
  <c r="A165" i="10"/>
  <c r="D165" i="10" s="1"/>
  <c r="A166" i="10"/>
  <c r="D166" i="10" s="1"/>
  <c r="A167" i="10"/>
  <c r="D167" i="10" s="1"/>
  <c r="A168" i="10"/>
  <c r="D168" i="10" s="1"/>
  <c r="A169" i="10"/>
  <c r="D169" i="10" s="1"/>
  <c r="A170" i="10"/>
  <c r="D170" i="10" s="1"/>
  <c r="A171" i="10"/>
  <c r="D171" i="10" s="1"/>
  <c r="A172" i="10"/>
  <c r="D172" i="10" s="1"/>
  <c r="A173" i="10"/>
  <c r="D173" i="10" s="1"/>
  <c r="A174" i="10"/>
  <c r="D174" i="10" s="1"/>
  <c r="A175" i="10"/>
  <c r="D175" i="10" s="1"/>
  <c r="A176" i="10"/>
  <c r="D176" i="10" s="1"/>
  <c r="A177" i="10"/>
  <c r="D177" i="10" s="1"/>
  <c r="A178" i="10"/>
  <c r="D178" i="10" s="1"/>
  <c r="A179" i="10"/>
  <c r="D179" i="10" s="1"/>
  <c r="A180" i="10"/>
  <c r="D180" i="10" s="1"/>
  <c r="A181" i="10"/>
  <c r="D181" i="10" s="1"/>
  <c r="A182" i="10"/>
  <c r="D182" i="10" s="1"/>
  <c r="A183" i="10"/>
  <c r="C183" i="10" s="1"/>
  <c r="A184" i="10"/>
  <c r="A185" i="10"/>
  <c r="A186" i="10"/>
  <c r="G186" i="10" s="1"/>
  <c r="A187" i="10"/>
  <c r="G187" i="10" s="1"/>
  <c r="A188" i="10"/>
  <c r="C188" i="10" s="1"/>
  <c r="A189" i="10"/>
  <c r="A190" i="10"/>
  <c r="G190" i="10" s="1"/>
  <c r="A191" i="10"/>
  <c r="G191" i="10" s="1"/>
  <c r="A192" i="10"/>
  <c r="C192" i="10" s="1"/>
  <c r="A193" i="10"/>
  <c r="A194" i="10"/>
  <c r="G194" i="10" s="1"/>
  <c r="A195" i="10"/>
  <c r="G195" i="10" s="1"/>
  <c r="A196" i="10"/>
  <c r="C196" i="10" s="1"/>
  <c r="A197" i="10"/>
  <c r="A198" i="10"/>
  <c r="G198" i="10" s="1"/>
  <c r="A199" i="10"/>
  <c r="G199" i="10" s="1"/>
  <c r="A200" i="10"/>
  <c r="C200" i="10" s="1"/>
  <c r="A201" i="10"/>
  <c r="A202" i="10"/>
  <c r="G202" i="10" s="1"/>
  <c r="A203" i="10"/>
  <c r="G203" i="10" s="1"/>
  <c r="A104" i="10"/>
  <c r="C104" i="10" s="1"/>
  <c r="A105" i="9"/>
  <c r="J105" i="9" s="1"/>
  <c r="A106" i="9"/>
  <c r="M106" i="9" s="1"/>
  <c r="A107" i="9"/>
  <c r="B107" i="9" s="1"/>
  <c r="A108" i="9"/>
  <c r="M108" i="9" s="1"/>
  <c r="A109" i="9"/>
  <c r="A110" i="9"/>
  <c r="M110" i="9" s="1"/>
  <c r="A111" i="9"/>
  <c r="A112" i="9"/>
  <c r="E112" i="9" s="1"/>
  <c r="A113" i="9"/>
  <c r="E113" i="9" s="1"/>
  <c r="A114" i="9"/>
  <c r="C114" i="9" s="1"/>
  <c r="A115" i="9"/>
  <c r="A116" i="9"/>
  <c r="E116" i="9" s="1"/>
  <c r="A117" i="9"/>
  <c r="E117" i="9" s="1"/>
  <c r="A118" i="9"/>
  <c r="C118" i="9" s="1"/>
  <c r="A119" i="9"/>
  <c r="A120" i="9"/>
  <c r="E120" i="9" s="1"/>
  <c r="A121" i="9"/>
  <c r="E121" i="9" s="1"/>
  <c r="A122" i="9"/>
  <c r="C122" i="9" s="1"/>
  <c r="A123" i="9"/>
  <c r="A124" i="9"/>
  <c r="E124" i="9" s="1"/>
  <c r="A125" i="9"/>
  <c r="E125" i="9" s="1"/>
  <c r="A126" i="9"/>
  <c r="C126" i="9" s="1"/>
  <c r="A127" i="9"/>
  <c r="A128" i="9"/>
  <c r="E128" i="9" s="1"/>
  <c r="A129" i="9"/>
  <c r="E129" i="9" s="1"/>
  <c r="A130" i="9"/>
  <c r="C130" i="9" s="1"/>
  <c r="A131" i="9"/>
  <c r="A132" i="9"/>
  <c r="E132" i="9" s="1"/>
  <c r="A133" i="9"/>
  <c r="E133" i="9" s="1"/>
  <c r="A134" i="9"/>
  <c r="C134" i="9" s="1"/>
  <c r="A135" i="9"/>
  <c r="A136" i="9"/>
  <c r="E136" i="9" s="1"/>
  <c r="A137" i="9"/>
  <c r="E137" i="9" s="1"/>
  <c r="A138" i="9"/>
  <c r="C138" i="9" s="1"/>
  <c r="A139" i="9"/>
  <c r="A140" i="9"/>
  <c r="E140" i="9" s="1"/>
  <c r="A141" i="9"/>
  <c r="E141" i="9" s="1"/>
  <c r="A142" i="9"/>
  <c r="C142" i="9" s="1"/>
  <c r="A143" i="9"/>
  <c r="A144" i="9"/>
  <c r="E144" i="9" s="1"/>
  <c r="A145" i="9"/>
  <c r="E145" i="9" s="1"/>
  <c r="A146" i="9"/>
  <c r="C146" i="9" s="1"/>
  <c r="A147" i="9"/>
  <c r="A148" i="9"/>
  <c r="A149" i="9"/>
  <c r="E149" i="9" s="1"/>
  <c r="A150" i="9"/>
  <c r="C150" i="9" s="1"/>
  <c r="A151" i="9"/>
  <c r="A152" i="9"/>
  <c r="E152" i="9" s="1"/>
  <c r="A153" i="9"/>
  <c r="C153" i="9" s="1"/>
  <c r="A154" i="9"/>
  <c r="C154" i="9" s="1"/>
  <c r="A155" i="9"/>
  <c r="C155" i="9" s="1"/>
  <c r="A156" i="9"/>
  <c r="C156" i="9" s="1"/>
  <c r="A157" i="9"/>
  <c r="M157" i="9" s="1"/>
  <c r="A158" i="9"/>
  <c r="C158" i="9" s="1"/>
  <c r="A159" i="9"/>
  <c r="C159" i="9" s="1"/>
  <c r="A160" i="9"/>
  <c r="C160" i="9" s="1"/>
  <c r="A161" i="9"/>
  <c r="C161" i="9" s="1"/>
  <c r="A162" i="9"/>
  <c r="E162" i="9" s="1"/>
  <c r="A163" i="9"/>
  <c r="C163" i="9" s="1"/>
  <c r="E163" i="9"/>
  <c r="A164" i="9"/>
  <c r="E164" i="9" s="1"/>
  <c r="A165" i="9"/>
  <c r="C165" i="9" s="1"/>
  <c r="A166" i="9"/>
  <c r="E166" i="9" s="1"/>
  <c r="A167" i="9"/>
  <c r="C167" i="9" s="1"/>
  <c r="A168" i="9"/>
  <c r="E168" i="9" s="1"/>
  <c r="A169" i="9"/>
  <c r="E169" i="9" s="1"/>
  <c r="A170" i="9"/>
  <c r="E170" i="9" s="1"/>
  <c r="A171" i="9"/>
  <c r="C171" i="9" s="1"/>
  <c r="A172" i="9"/>
  <c r="E172" i="9" s="1"/>
  <c r="A173" i="9"/>
  <c r="C173" i="9" s="1"/>
  <c r="A174" i="9"/>
  <c r="E174" i="9" s="1"/>
  <c r="A175" i="9"/>
  <c r="C175" i="9" s="1"/>
  <c r="A176" i="9"/>
  <c r="E176" i="9" s="1"/>
  <c r="A177" i="9"/>
  <c r="C177" i="9" s="1"/>
  <c r="A178" i="9"/>
  <c r="C178" i="9" s="1"/>
  <c r="A179" i="9"/>
  <c r="A180" i="9"/>
  <c r="E180" i="9" s="1"/>
  <c r="A181" i="9"/>
  <c r="E181" i="9" s="1"/>
  <c r="A182" i="9"/>
  <c r="E182" i="9" s="1"/>
  <c r="N182" i="9"/>
  <c r="A183" i="9"/>
  <c r="B183" i="9" s="1"/>
  <c r="A184" i="9"/>
  <c r="E184" i="9" s="1"/>
  <c r="A185" i="9"/>
  <c r="E185" i="9" s="1"/>
  <c r="A186" i="9"/>
  <c r="C186" i="9" s="1"/>
  <c r="A187" i="9"/>
  <c r="B187" i="9" s="1"/>
  <c r="A188" i="9"/>
  <c r="L188" i="9" s="1"/>
  <c r="A189" i="9"/>
  <c r="E189" i="9" s="1"/>
  <c r="A190" i="9"/>
  <c r="C190" i="9" s="1"/>
  <c r="A191" i="9"/>
  <c r="B191" i="9" s="1"/>
  <c r="A192" i="9"/>
  <c r="B192" i="9" s="1"/>
  <c r="A193" i="9"/>
  <c r="B193" i="9" s="1"/>
  <c r="A194" i="9"/>
  <c r="C194" i="9" s="1"/>
  <c r="A195" i="9"/>
  <c r="B195" i="9" s="1"/>
  <c r="A196" i="9"/>
  <c r="B196" i="9" s="1"/>
  <c r="A197" i="9"/>
  <c r="B197" i="9" s="1"/>
  <c r="A198" i="9"/>
  <c r="B198" i="9" s="1"/>
  <c r="A199" i="9"/>
  <c r="B199" i="9" s="1"/>
  <c r="A200" i="9"/>
  <c r="B200" i="9" s="1"/>
  <c r="A201" i="9"/>
  <c r="B201" i="9" s="1"/>
  <c r="C201" i="9"/>
  <c r="L201" i="9"/>
  <c r="N201" i="9"/>
  <c r="A202" i="9"/>
  <c r="B202" i="9" s="1"/>
  <c r="D202" i="9"/>
  <c r="A203" i="9"/>
  <c r="B203" i="9" s="1"/>
  <c r="A104" i="9"/>
  <c r="BS107" i="14"/>
  <c r="BP107" i="14"/>
  <c r="BS106" i="14"/>
  <c r="BP106" i="14"/>
  <c r="BY105" i="14"/>
  <c r="BX105" i="14"/>
  <c r="BW105" i="14"/>
  <c r="BV105" i="14"/>
  <c r="BU105" i="14"/>
  <c r="BT105" i="14"/>
  <c r="BS105" i="14"/>
  <c r="BP105" i="14"/>
  <c r="BM105" i="14"/>
  <c r="BI105" i="14"/>
  <c r="BH105" i="14"/>
  <c r="BG105" i="14"/>
  <c r="BD105" i="14"/>
  <c r="BA105" i="14"/>
  <c r="AV105" i="14"/>
  <c r="AU105" i="14"/>
  <c r="AJ105" i="14"/>
  <c r="AI105" i="14"/>
  <c r="AG105" i="14"/>
  <c r="AE105" i="14"/>
  <c r="AD105" i="14"/>
  <c r="A105" i="14"/>
  <c r="BY104" i="14"/>
  <c r="BX104" i="14"/>
  <c r="BW104" i="14"/>
  <c r="BV104" i="14"/>
  <c r="BU104" i="14"/>
  <c r="BT104" i="14"/>
  <c r="BS104" i="14"/>
  <c r="BP104" i="14"/>
  <c r="BM104" i="14"/>
  <c r="BI104" i="14"/>
  <c r="BH104" i="14"/>
  <c r="BG104" i="14"/>
  <c r="BD104" i="14"/>
  <c r="BA104" i="14"/>
  <c r="AV104" i="14"/>
  <c r="AU104" i="14"/>
  <c r="AJ104" i="14"/>
  <c r="AI104" i="14"/>
  <c r="AG104" i="14"/>
  <c r="AE104" i="14"/>
  <c r="AD104" i="14"/>
  <c r="A104" i="14"/>
  <c r="BY103" i="14"/>
  <c r="BX103" i="14"/>
  <c r="BW103" i="14"/>
  <c r="BV103" i="14"/>
  <c r="BU103" i="14"/>
  <c r="BT103" i="14"/>
  <c r="BS103" i="14"/>
  <c r="BP103" i="14"/>
  <c r="BM103" i="14"/>
  <c r="BI103" i="14"/>
  <c r="BH103" i="14"/>
  <c r="BG103" i="14"/>
  <c r="BD103" i="14"/>
  <c r="BA103" i="14"/>
  <c r="AV103" i="14"/>
  <c r="AU103" i="14"/>
  <c r="AJ103" i="14"/>
  <c r="AI103" i="14"/>
  <c r="AG103" i="14"/>
  <c r="AE103" i="14"/>
  <c r="AD103" i="14"/>
  <c r="A103" i="14"/>
  <c r="BY102" i="14"/>
  <c r="BX102" i="14"/>
  <c r="BW102" i="14"/>
  <c r="BV102" i="14"/>
  <c r="BU102" i="14"/>
  <c r="BT102" i="14"/>
  <c r="BS102" i="14"/>
  <c r="BP102" i="14"/>
  <c r="BM102" i="14"/>
  <c r="BI102" i="14"/>
  <c r="BH102" i="14"/>
  <c r="BG102" i="14"/>
  <c r="BD102" i="14"/>
  <c r="BA102" i="14"/>
  <c r="AV102" i="14"/>
  <c r="AU102" i="14"/>
  <c r="AJ102" i="14"/>
  <c r="AI102" i="14"/>
  <c r="AG102" i="14"/>
  <c r="AE102" i="14"/>
  <c r="AD102" i="14"/>
  <c r="A102" i="14"/>
  <c r="BY101" i="14"/>
  <c r="BX101" i="14"/>
  <c r="BW101" i="14"/>
  <c r="BV101" i="14"/>
  <c r="BU101" i="14"/>
  <c r="BT101" i="14"/>
  <c r="BS101" i="14"/>
  <c r="BP101" i="14"/>
  <c r="BM101" i="14"/>
  <c r="BI101" i="14"/>
  <c r="BH101" i="14"/>
  <c r="BG101" i="14"/>
  <c r="BD101" i="14"/>
  <c r="BA101" i="14"/>
  <c r="AV101" i="14"/>
  <c r="AU101" i="14"/>
  <c r="AJ101" i="14"/>
  <c r="AI101" i="14"/>
  <c r="AG101" i="14"/>
  <c r="AE101" i="14"/>
  <c r="AD101" i="14"/>
  <c r="A101" i="14"/>
  <c r="BY100" i="14"/>
  <c r="BX100" i="14"/>
  <c r="BW100" i="14"/>
  <c r="BV100" i="14"/>
  <c r="BU100" i="14"/>
  <c r="BT100" i="14"/>
  <c r="BS100" i="14"/>
  <c r="BP100" i="14"/>
  <c r="BM100" i="14"/>
  <c r="BI100" i="14"/>
  <c r="BH100" i="14"/>
  <c r="BG100" i="14"/>
  <c r="BD100" i="14"/>
  <c r="BA100" i="14"/>
  <c r="AV100" i="14"/>
  <c r="AU100" i="14"/>
  <c r="AJ100" i="14"/>
  <c r="AI100" i="14"/>
  <c r="AG100" i="14"/>
  <c r="AE100" i="14"/>
  <c r="AD100" i="14"/>
  <c r="A100" i="14"/>
  <c r="BY99" i="14"/>
  <c r="BX99" i="14"/>
  <c r="BW99" i="14"/>
  <c r="BV99" i="14"/>
  <c r="BU99" i="14"/>
  <c r="BT99" i="14"/>
  <c r="BS99" i="14"/>
  <c r="BP99" i="14"/>
  <c r="BM99" i="14"/>
  <c r="BI99" i="14"/>
  <c r="BH99" i="14"/>
  <c r="BG99" i="14"/>
  <c r="BD99" i="14"/>
  <c r="BA99" i="14"/>
  <c r="AV99" i="14"/>
  <c r="AU99" i="14"/>
  <c r="AJ99" i="14"/>
  <c r="AI99" i="14"/>
  <c r="AG99" i="14"/>
  <c r="AE99" i="14"/>
  <c r="AD99" i="14"/>
  <c r="A99" i="14"/>
  <c r="BY98" i="14"/>
  <c r="BX98" i="14"/>
  <c r="BW98" i="14"/>
  <c r="BV98" i="14"/>
  <c r="BU98" i="14"/>
  <c r="BT98" i="14"/>
  <c r="BS98" i="14"/>
  <c r="BP98" i="14"/>
  <c r="BM98" i="14"/>
  <c r="BI98" i="14"/>
  <c r="BH98" i="14"/>
  <c r="BG98" i="14"/>
  <c r="BD98" i="14"/>
  <c r="BA98" i="14"/>
  <c r="AV98" i="14"/>
  <c r="AU98" i="14"/>
  <c r="AJ98" i="14"/>
  <c r="AI98" i="14"/>
  <c r="AG98" i="14"/>
  <c r="AE98" i="14"/>
  <c r="AD98" i="14"/>
  <c r="A98" i="14"/>
  <c r="BY97" i="14"/>
  <c r="BX97" i="14"/>
  <c r="BW97" i="14"/>
  <c r="BV97" i="14"/>
  <c r="BU97" i="14"/>
  <c r="BT97" i="14"/>
  <c r="BS97" i="14"/>
  <c r="BP97" i="14"/>
  <c r="BM97" i="14"/>
  <c r="BI97" i="14"/>
  <c r="BH97" i="14"/>
  <c r="BG97" i="14"/>
  <c r="BD97" i="14"/>
  <c r="BA97" i="14"/>
  <c r="AV97" i="14"/>
  <c r="AU97" i="14"/>
  <c r="AJ97" i="14"/>
  <c r="AI97" i="14"/>
  <c r="AG97" i="14"/>
  <c r="AE97" i="14"/>
  <c r="AD97" i="14"/>
  <c r="A97" i="14"/>
  <c r="BY96" i="14"/>
  <c r="BX96" i="14"/>
  <c r="BW96" i="14"/>
  <c r="BV96" i="14"/>
  <c r="BU96" i="14"/>
  <c r="BT96" i="14"/>
  <c r="BS96" i="14"/>
  <c r="BP96" i="14"/>
  <c r="BM96" i="14"/>
  <c r="BI96" i="14"/>
  <c r="BH96" i="14"/>
  <c r="BG96" i="14"/>
  <c r="BD96" i="14"/>
  <c r="BA96" i="14"/>
  <c r="AV96" i="14"/>
  <c r="AU96" i="14"/>
  <c r="AJ96" i="14"/>
  <c r="AI96" i="14"/>
  <c r="AG96" i="14"/>
  <c r="AE96" i="14"/>
  <c r="AD96" i="14"/>
  <c r="A96" i="14"/>
  <c r="BY95" i="14"/>
  <c r="BX95" i="14"/>
  <c r="BW95" i="14"/>
  <c r="BV95" i="14"/>
  <c r="BU95" i="14"/>
  <c r="BT95" i="14"/>
  <c r="BS95" i="14"/>
  <c r="BP95" i="14"/>
  <c r="BM95" i="14"/>
  <c r="BI95" i="14"/>
  <c r="BH95" i="14"/>
  <c r="BG95" i="14"/>
  <c r="BD95" i="14"/>
  <c r="BA95" i="14"/>
  <c r="AV95" i="14"/>
  <c r="AU95" i="14"/>
  <c r="AJ95" i="14"/>
  <c r="AI95" i="14"/>
  <c r="AG95" i="14"/>
  <c r="AE95" i="14"/>
  <c r="AD95" i="14"/>
  <c r="A95" i="14"/>
  <c r="BY94" i="14"/>
  <c r="BX94" i="14"/>
  <c r="BW94" i="14"/>
  <c r="BV94" i="14"/>
  <c r="BU94" i="14"/>
  <c r="BT94" i="14"/>
  <c r="BS94" i="14"/>
  <c r="BP94" i="14"/>
  <c r="BM94" i="14"/>
  <c r="BI94" i="14"/>
  <c r="BH94" i="14"/>
  <c r="BG94" i="14"/>
  <c r="BD94" i="14"/>
  <c r="BA94" i="14"/>
  <c r="AV94" i="14"/>
  <c r="AU94" i="14"/>
  <c r="AJ94" i="14"/>
  <c r="AI94" i="14"/>
  <c r="AG94" i="14"/>
  <c r="AE94" i="14"/>
  <c r="AD94" i="14"/>
  <c r="A94" i="14"/>
  <c r="BY93" i="14"/>
  <c r="BX93" i="14"/>
  <c r="BW93" i="14"/>
  <c r="BV93" i="14"/>
  <c r="BU93" i="14"/>
  <c r="BT93" i="14"/>
  <c r="BS93" i="14"/>
  <c r="BP93" i="14"/>
  <c r="BM93" i="14"/>
  <c r="BI93" i="14"/>
  <c r="BH93" i="14"/>
  <c r="BG93" i="14"/>
  <c r="BD93" i="14"/>
  <c r="BA93" i="14"/>
  <c r="AV93" i="14"/>
  <c r="AU93" i="14"/>
  <c r="AJ93" i="14"/>
  <c r="AI93" i="14"/>
  <c r="AG93" i="14"/>
  <c r="AE93" i="14"/>
  <c r="AD93" i="14"/>
  <c r="A93" i="14"/>
  <c r="BY92" i="14"/>
  <c r="BX92" i="14"/>
  <c r="BW92" i="14"/>
  <c r="BV92" i="14"/>
  <c r="BU92" i="14"/>
  <c r="BT92" i="14"/>
  <c r="BS92" i="14"/>
  <c r="BP92" i="14"/>
  <c r="BM92" i="14"/>
  <c r="BI92" i="14"/>
  <c r="BH92" i="14"/>
  <c r="BG92" i="14"/>
  <c r="BD92" i="14"/>
  <c r="BA92" i="14"/>
  <c r="AV92" i="14"/>
  <c r="AU92" i="14"/>
  <c r="AJ92" i="14"/>
  <c r="AI92" i="14"/>
  <c r="AG92" i="14"/>
  <c r="AE92" i="14"/>
  <c r="AD92" i="14"/>
  <c r="A92" i="14"/>
  <c r="BY91" i="14"/>
  <c r="BX91" i="14"/>
  <c r="BW91" i="14"/>
  <c r="BV91" i="14"/>
  <c r="BU91" i="14"/>
  <c r="BT91" i="14"/>
  <c r="BS91" i="14"/>
  <c r="BP91" i="14"/>
  <c r="BM91" i="14"/>
  <c r="BI91" i="14"/>
  <c r="BH91" i="14"/>
  <c r="BG91" i="14"/>
  <c r="BD91" i="14"/>
  <c r="BA91" i="14"/>
  <c r="AV91" i="14"/>
  <c r="AU91" i="14"/>
  <c r="AJ91" i="14"/>
  <c r="AI91" i="14"/>
  <c r="AG91" i="14"/>
  <c r="AE91" i="14"/>
  <c r="AD91" i="14"/>
  <c r="A91" i="14"/>
  <c r="BY90" i="14"/>
  <c r="BX90" i="14"/>
  <c r="BW90" i="14"/>
  <c r="BV90" i="14"/>
  <c r="BU90" i="14"/>
  <c r="BT90" i="14"/>
  <c r="BS90" i="14"/>
  <c r="BP90" i="14"/>
  <c r="BM90" i="14"/>
  <c r="BI90" i="14"/>
  <c r="BH90" i="14"/>
  <c r="BG90" i="14"/>
  <c r="BD90" i="14"/>
  <c r="BA90" i="14"/>
  <c r="AV90" i="14"/>
  <c r="AU90" i="14"/>
  <c r="AJ90" i="14"/>
  <c r="AI90" i="14"/>
  <c r="AG90" i="14"/>
  <c r="AE90" i="14"/>
  <c r="AD90" i="14"/>
  <c r="A90" i="14"/>
  <c r="BY89" i="14"/>
  <c r="BX89" i="14"/>
  <c r="BW89" i="14"/>
  <c r="BV89" i="14"/>
  <c r="BU89" i="14"/>
  <c r="BT89" i="14"/>
  <c r="BS89" i="14"/>
  <c r="BP89" i="14"/>
  <c r="BM89" i="14"/>
  <c r="BI89" i="14"/>
  <c r="BH89" i="14"/>
  <c r="BG89" i="14"/>
  <c r="BD89" i="14"/>
  <c r="BA89" i="14"/>
  <c r="AV89" i="14"/>
  <c r="AU89" i="14"/>
  <c r="AJ89" i="14"/>
  <c r="AI89" i="14"/>
  <c r="AG89" i="14"/>
  <c r="AE89" i="14"/>
  <c r="AD89" i="14"/>
  <c r="A89" i="14"/>
  <c r="BY88" i="14"/>
  <c r="BX88" i="14"/>
  <c r="BW88" i="14"/>
  <c r="BV88" i="14"/>
  <c r="BU88" i="14"/>
  <c r="BT88" i="14"/>
  <c r="BS88" i="14"/>
  <c r="BP88" i="14"/>
  <c r="BM88" i="14"/>
  <c r="BI88" i="14"/>
  <c r="BH88" i="14"/>
  <c r="BG88" i="14"/>
  <c r="BD88" i="14"/>
  <c r="BA88" i="14"/>
  <c r="AV88" i="14"/>
  <c r="AU88" i="14"/>
  <c r="AJ88" i="14"/>
  <c r="AI88" i="14"/>
  <c r="AG88" i="14"/>
  <c r="AE88" i="14"/>
  <c r="AD88" i="14"/>
  <c r="A88" i="14"/>
  <c r="BY87" i="14"/>
  <c r="BX87" i="14"/>
  <c r="BW87" i="14"/>
  <c r="BV87" i="14"/>
  <c r="BU87" i="14"/>
  <c r="BT87" i="14"/>
  <c r="BS87" i="14"/>
  <c r="BP87" i="14"/>
  <c r="BM87" i="14"/>
  <c r="BI87" i="14"/>
  <c r="BH87" i="14"/>
  <c r="BG87" i="14"/>
  <c r="BD87" i="14"/>
  <c r="BA87" i="14"/>
  <c r="AV87" i="14"/>
  <c r="AU87" i="14"/>
  <c r="AJ87" i="14"/>
  <c r="AI87" i="14"/>
  <c r="AG87" i="14"/>
  <c r="AE87" i="14"/>
  <c r="AD87" i="14"/>
  <c r="A87" i="14"/>
  <c r="BY86" i="14"/>
  <c r="BX86" i="14"/>
  <c r="BW86" i="14"/>
  <c r="BV86" i="14"/>
  <c r="BU86" i="14"/>
  <c r="BT86" i="14"/>
  <c r="BS86" i="14"/>
  <c r="BP86" i="14"/>
  <c r="BM86" i="14"/>
  <c r="BI86" i="14"/>
  <c r="BH86" i="14"/>
  <c r="BG86" i="14"/>
  <c r="BD86" i="14"/>
  <c r="BA86" i="14"/>
  <c r="AV86" i="14"/>
  <c r="CH86" i="14" s="1"/>
  <c r="AU86" i="14"/>
  <c r="AJ86" i="14"/>
  <c r="AI86" i="14"/>
  <c r="AG86" i="14"/>
  <c r="AE86" i="14"/>
  <c r="AD86" i="14"/>
  <c r="A86" i="14"/>
  <c r="BY85" i="14"/>
  <c r="BX85" i="14"/>
  <c r="BW85" i="14"/>
  <c r="BV85" i="14"/>
  <c r="BU85" i="14"/>
  <c r="BT85" i="14"/>
  <c r="BS85" i="14"/>
  <c r="BP85" i="14"/>
  <c r="BM85" i="14"/>
  <c r="BI85" i="14"/>
  <c r="BH85" i="14"/>
  <c r="BG85" i="14"/>
  <c r="BD85" i="14"/>
  <c r="BA85" i="14"/>
  <c r="AV85" i="14"/>
  <c r="CH85" i="14" s="1"/>
  <c r="AU85" i="14"/>
  <c r="AJ85" i="14"/>
  <c r="AI85" i="14"/>
  <c r="AG85" i="14"/>
  <c r="AE85" i="14"/>
  <c r="AD85" i="14"/>
  <c r="A85" i="14"/>
  <c r="BY84" i="14"/>
  <c r="BX84" i="14"/>
  <c r="BW84" i="14"/>
  <c r="BV84" i="14"/>
  <c r="BU84" i="14"/>
  <c r="BT84" i="14"/>
  <c r="BS84" i="14"/>
  <c r="BP84" i="14"/>
  <c r="BM84" i="14"/>
  <c r="BI84" i="14"/>
  <c r="BH84" i="14"/>
  <c r="BG84" i="14"/>
  <c r="BD84" i="14"/>
  <c r="BA84" i="14"/>
  <c r="AV84" i="14"/>
  <c r="CH84" i="14" s="1"/>
  <c r="AU84" i="14"/>
  <c r="AJ84" i="14"/>
  <c r="AI84" i="14"/>
  <c r="AG84" i="14"/>
  <c r="AE84" i="14"/>
  <c r="AD84" i="14"/>
  <c r="A84" i="14"/>
  <c r="BY83" i="14"/>
  <c r="BX83" i="14"/>
  <c r="BW83" i="14"/>
  <c r="BV83" i="14"/>
  <c r="BU83" i="14"/>
  <c r="BT83" i="14"/>
  <c r="BS83" i="14"/>
  <c r="BP83" i="14"/>
  <c r="BM83" i="14"/>
  <c r="BI83" i="14"/>
  <c r="BH83" i="14"/>
  <c r="BG83" i="14"/>
  <c r="BD83" i="14"/>
  <c r="BA83" i="14"/>
  <c r="AV83" i="14"/>
  <c r="CH83" i="14" s="1"/>
  <c r="AU83" i="14"/>
  <c r="AJ83" i="14"/>
  <c r="AI83" i="14"/>
  <c r="AG83" i="14"/>
  <c r="AE83" i="14"/>
  <c r="AD83" i="14"/>
  <c r="A83" i="14"/>
  <c r="BY82" i="14"/>
  <c r="BX82" i="14"/>
  <c r="BW82" i="14"/>
  <c r="BV82" i="14"/>
  <c r="BU82" i="14"/>
  <c r="BT82" i="14"/>
  <c r="BS82" i="14"/>
  <c r="BP82" i="14"/>
  <c r="BM82" i="14"/>
  <c r="BI82" i="14"/>
  <c r="BH82" i="14"/>
  <c r="BG82" i="14"/>
  <c r="BD82" i="14"/>
  <c r="BA82" i="14"/>
  <c r="AV82" i="14"/>
  <c r="CH82" i="14" s="1"/>
  <c r="AU82" i="14"/>
  <c r="AJ82" i="14"/>
  <c r="AI82" i="14"/>
  <c r="AG82" i="14"/>
  <c r="AE82" i="14"/>
  <c r="AD82" i="14"/>
  <c r="A82" i="14"/>
  <c r="BY81" i="14"/>
  <c r="BX81" i="14"/>
  <c r="BW81" i="14"/>
  <c r="BV81" i="14"/>
  <c r="BU81" i="14"/>
  <c r="BT81" i="14"/>
  <c r="BS81" i="14"/>
  <c r="BP81" i="14"/>
  <c r="BM81" i="14"/>
  <c r="BI81" i="14"/>
  <c r="BH81" i="14"/>
  <c r="BG81" i="14"/>
  <c r="BD81" i="14"/>
  <c r="BA81" i="14"/>
  <c r="AV81" i="14"/>
  <c r="CH81" i="14" s="1"/>
  <c r="AU81" i="14"/>
  <c r="AJ81" i="14"/>
  <c r="AI81" i="14"/>
  <c r="AG81" i="14"/>
  <c r="AE81" i="14"/>
  <c r="AD81" i="14"/>
  <c r="A81" i="14"/>
  <c r="BY80" i="14"/>
  <c r="BX80" i="14"/>
  <c r="BW80" i="14"/>
  <c r="BV80" i="14"/>
  <c r="BU80" i="14"/>
  <c r="BT80" i="14"/>
  <c r="BS80" i="14"/>
  <c r="BP80" i="14"/>
  <c r="BM80" i="14"/>
  <c r="BI80" i="14"/>
  <c r="BH80" i="14"/>
  <c r="BG80" i="14"/>
  <c r="BD80" i="14"/>
  <c r="BA80" i="14"/>
  <c r="AV80" i="14"/>
  <c r="CH80" i="14" s="1"/>
  <c r="AU80" i="14"/>
  <c r="AJ80" i="14"/>
  <c r="AI80" i="14"/>
  <c r="AG80" i="14"/>
  <c r="AE80" i="14"/>
  <c r="AD80" i="14"/>
  <c r="A80" i="14"/>
  <c r="BY79" i="14"/>
  <c r="BX79" i="14"/>
  <c r="BW79" i="14"/>
  <c r="BV79" i="14"/>
  <c r="BU79" i="14"/>
  <c r="BT79" i="14"/>
  <c r="BS79" i="14"/>
  <c r="BP79" i="14"/>
  <c r="BM79" i="14"/>
  <c r="BI79" i="14"/>
  <c r="BH79" i="14"/>
  <c r="BG79" i="14"/>
  <c r="BD79" i="14"/>
  <c r="BA79" i="14"/>
  <c r="AV79" i="14"/>
  <c r="CH79" i="14" s="1"/>
  <c r="AU79" i="14"/>
  <c r="AJ79" i="14"/>
  <c r="AI79" i="14"/>
  <c r="AG79" i="14"/>
  <c r="AE79" i="14"/>
  <c r="AD79" i="14"/>
  <c r="A79" i="14"/>
  <c r="BY78" i="14"/>
  <c r="BX78" i="14"/>
  <c r="BW78" i="14"/>
  <c r="BV78" i="14"/>
  <c r="BU78" i="14"/>
  <c r="BT78" i="14"/>
  <c r="BS78" i="14"/>
  <c r="BP78" i="14"/>
  <c r="BM78" i="14"/>
  <c r="BI78" i="14"/>
  <c r="BH78" i="14"/>
  <c r="BG78" i="14"/>
  <c r="BD78" i="14"/>
  <c r="BA78" i="14"/>
  <c r="AV78" i="14"/>
  <c r="CH78" i="14" s="1"/>
  <c r="AU78" i="14"/>
  <c r="AJ78" i="14"/>
  <c r="AI78" i="14"/>
  <c r="AG78" i="14"/>
  <c r="AE78" i="14"/>
  <c r="AD78" i="14"/>
  <c r="A78" i="14"/>
  <c r="BY77" i="14"/>
  <c r="BX77" i="14"/>
  <c r="BW77" i="14"/>
  <c r="BV77" i="14"/>
  <c r="BU77" i="14"/>
  <c r="BT77" i="14"/>
  <c r="BS77" i="14"/>
  <c r="BP77" i="14"/>
  <c r="BM77" i="14"/>
  <c r="BI77" i="14"/>
  <c r="BH77" i="14"/>
  <c r="BG77" i="14"/>
  <c r="BD77" i="14"/>
  <c r="BA77" i="14"/>
  <c r="AV77" i="14"/>
  <c r="AU77" i="14"/>
  <c r="AJ77" i="14"/>
  <c r="AI77" i="14"/>
  <c r="AG77" i="14"/>
  <c r="AE77" i="14"/>
  <c r="AD77" i="14"/>
  <c r="A77" i="14"/>
  <c r="BY76" i="14"/>
  <c r="BX76" i="14"/>
  <c r="BW76" i="14"/>
  <c r="BV76" i="14"/>
  <c r="BU76" i="14"/>
  <c r="BT76" i="14"/>
  <c r="BS76" i="14"/>
  <c r="BP76" i="14"/>
  <c r="BM76" i="14"/>
  <c r="BI76" i="14"/>
  <c r="BH76" i="14"/>
  <c r="BG76" i="14"/>
  <c r="BD76" i="14"/>
  <c r="BA76" i="14"/>
  <c r="AV76" i="14"/>
  <c r="AU76" i="14"/>
  <c r="AJ76" i="14"/>
  <c r="AI76" i="14"/>
  <c r="AG76" i="14"/>
  <c r="AE76" i="14"/>
  <c r="AD76" i="14"/>
  <c r="A76" i="14"/>
  <c r="BY75" i="14"/>
  <c r="BX75" i="14"/>
  <c r="BW75" i="14"/>
  <c r="BV75" i="14"/>
  <c r="BU75" i="14"/>
  <c r="BT75" i="14"/>
  <c r="BS75" i="14"/>
  <c r="BP75" i="14"/>
  <c r="BM75" i="14"/>
  <c r="BI75" i="14"/>
  <c r="BH75" i="14"/>
  <c r="BG75" i="14"/>
  <c r="BD75" i="14"/>
  <c r="BA75" i="14"/>
  <c r="AV75" i="14"/>
  <c r="AT75" i="14" s="1"/>
  <c r="AU75" i="14"/>
  <c r="AJ75" i="14"/>
  <c r="AI75" i="14"/>
  <c r="AG75" i="14"/>
  <c r="AE75" i="14"/>
  <c r="AD75" i="14"/>
  <c r="A75" i="14"/>
  <c r="BY74" i="14"/>
  <c r="BX74" i="14"/>
  <c r="BW74" i="14"/>
  <c r="BV74" i="14"/>
  <c r="BU74" i="14"/>
  <c r="BT74" i="14"/>
  <c r="BS74" i="14"/>
  <c r="BP74" i="14"/>
  <c r="BM74" i="14"/>
  <c r="BI74" i="14"/>
  <c r="BH74" i="14"/>
  <c r="BG74" i="14"/>
  <c r="BD74" i="14"/>
  <c r="BA74" i="14"/>
  <c r="AV74" i="14"/>
  <c r="AU74" i="14"/>
  <c r="AJ74" i="14"/>
  <c r="AI74" i="14"/>
  <c r="AG74" i="14"/>
  <c r="AE74" i="14"/>
  <c r="AD74" i="14"/>
  <c r="A74" i="14"/>
  <c r="BY73" i="14"/>
  <c r="BX73" i="14"/>
  <c r="BW73" i="14"/>
  <c r="BV73" i="14"/>
  <c r="BU73" i="14"/>
  <c r="BT73" i="14"/>
  <c r="BS73" i="14"/>
  <c r="BP73" i="14"/>
  <c r="BM73" i="14"/>
  <c r="BI73" i="14"/>
  <c r="BH73" i="14"/>
  <c r="BG73" i="14"/>
  <c r="BD73" i="14"/>
  <c r="BA73" i="14"/>
  <c r="AV73" i="14"/>
  <c r="AU73" i="14"/>
  <c r="AJ73" i="14"/>
  <c r="AI73" i="14"/>
  <c r="AG73" i="14"/>
  <c r="AE73" i="14"/>
  <c r="AD73" i="14"/>
  <c r="A73" i="14"/>
  <c r="BY72" i="14"/>
  <c r="BX72" i="14"/>
  <c r="BW72" i="14"/>
  <c r="BV72" i="14"/>
  <c r="BU72" i="14"/>
  <c r="BT72" i="14"/>
  <c r="BS72" i="14"/>
  <c r="BP72" i="14"/>
  <c r="BM72" i="14"/>
  <c r="BI72" i="14"/>
  <c r="BH72" i="14"/>
  <c r="BG72" i="14"/>
  <c r="BD72" i="14"/>
  <c r="BA72" i="14"/>
  <c r="AV72" i="14"/>
  <c r="AU72" i="14"/>
  <c r="AJ72" i="14"/>
  <c r="AI72" i="14"/>
  <c r="AG72" i="14"/>
  <c r="AE72" i="14"/>
  <c r="AD72" i="14"/>
  <c r="A72" i="14"/>
  <c r="BY71" i="14"/>
  <c r="BX71" i="14"/>
  <c r="BW71" i="14"/>
  <c r="BV71" i="14"/>
  <c r="BU71" i="14"/>
  <c r="BT71" i="14"/>
  <c r="BS71" i="14"/>
  <c r="BP71" i="14"/>
  <c r="BM71" i="14"/>
  <c r="BI71" i="14"/>
  <c r="BH71" i="14"/>
  <c r="BG71" i="14"/>
  <c r="BD71" i="14"/>
  <c r="BA71" i="14"/>
  <c r="AV71" i="14"/>
  <c r="AT71" i="14" s="1"/>
  <c r="AU71" i="14"/>
  <c r="AJ71" i="14"/>
  <c r="AI71" i="14"/>
  <c r="AG71" i="14"/>
  <c r="AE71" i="14"/>
  <c r="AD71" i="14"/>
  <c r="A71" i="14"/>
  <c r="BY70" i="14"/>
  <c r="BX70" i="14"/>
  <c r="BW70" i="14"/>
  <c r="BV70" i="14"/>
  <c r="BU70" i="14"/>
  <c r="BT70" i="14"/>
  <c r="BS70" i="14"/>
  <c r="BP70" i="14"/>
  <c r="BM70" i="14"/>
  <c r="BI70" i="14"/>
  <c r="BH70" i="14"/>
  <c r="BG70" i="14"/>
  <c r="BD70" i="14"/>
  <c r="BA70" i="14"/>
  <c r="AV70" i="14"/>
  <c r="AU70" i="14"/>
  <c r="AJ70" i="14"/>
  <c r="AI70" i="14"/>
  <c r="AG70" i="14"/>
  <c r="AE70" i="14"/>
  <c r="AD70" i="14"/>
  <c r="A70" i="14"/>
  <c r="BY69" i="14"/>
  <c r="BX69" i="14"/>
  <c r="BW69" i="14"/>
  <c r="BV69" i="14"/>
  <c r="BU69" i="14"/>
  <c r="BT69" i="14"/>
  <c r="BS69" i="14"/>
  <c r="BP69" i="14"/>
  <c r="BM69" i="14"/>
  <c r="BI69" i="14"/>
  <c r="BH69" i="14"/>
  <c r="BG69" i="14"/>
  <c r="BD69" i="14"/>
  <c r="BA69" i="14"/>
  <c r="AV69" i="14"/>
  <c r="AU69" i="14"/>
  <c r="AJ69" i="14"/>
  <c r="AI69" i="14"/>
  <c r="AG69" i="14"/>
  <c r="AE69" i="14"/>
  <c r="AD69" i="14"/>
  <c r="A69" i="14"/>
  <c r="BY68" i="14"/>
  <c r="BX68" i="14"/>
  <c r="BW68" i="14"/>
  <c r="BV68" i="14"/>
  <c r="BU68" i="14"/>
  <c r="BT68" i="14"/>
  <c r="BS68" i="14"/>
  <c r="BP68" i="14"/>
  <c r="BM68" i="14"/>
  <c r="BI68" i="14"/>
  <c r="BH68" i="14"/>
  <c r="BG68" i="14"/>
  <c r="BD68" i="14"/>
  <c r="BA68" i="14"/>
  <c r="AV68" i="14"/>
  <c r="AU68" i="14"/>
  <c r="AJ68" i="14"/>
  <c r="AI68" i="14"/>
  <c r="AG68" i="14"/>
  <c r="AE68" i="14"/>
  <c r="AD68" i="14"/>
  <c r="A68" i="14"/>
  <c r="BY67" i="14"/>
  <c r="BX67" i="14"/>
  <c r="BW67" i="14"/>
  <c r="BV67" i="14"/>
  <c r="BU67" i="14"/>
  <c r="BT67" i="14"/>
  <c r="BS67" i="14"/>
  <c r="BP67" i="14"/>
  <c r="BM67" i="14"/>
  <c r="BI67" i="14"/>
  <c r="BH67" i="14"/>
  <c r="BG67" i="14"/>
  <c r="BD67" i="14"/>
  <c r="BA67" i="14"/>
  <c r="AV67" i="14"/>
  <c r="AT67" i="14" s="1"/>
  <c r="AU67" i="14"/>
  <c r="AJ67" i="14"/>
  <c r="AI67" i="14"/>
  <c r="AG67" i="14"/>
  <c r="AE67" i="14"/>
  <c r="AD67" i="14"/>
  <c r="A67" i="14"/>
  <c r="BY66" i="14"/>
  <c r="BX66" i="14"/>
  <c r="BW66" i="14"/>
  <c r="BV66" i="14"/>
  <c r="BU66" i="14"/>
  <c r="BT66" i="14"/>
  <c r="BS66" i="14"/>
  <c r="BP66" i="14"/>
  <c r="BM66" i="14"/>
  <c r="BI66" i="14"/>
  <c r="BH66" i="14"/>
  <c r="BG66" i="14"/>
  <c r="BD66" i="14"/>
  <c r="BA66" i="14"/>
  <c r="AV66" i="14"/>
  <c r="AU66" i="14"/>
  <c r="AJ66" i="14"/>
  <c r="AI66" i="14"/>
  <c r="AG66" i="14"/>
  <c r="AE66" i="14"/>
  <c r="AD66" i="14"/>
  <c r="A66" i="14"/>
  <c r="BY65" i="14"/>
  <c r="BX65" i="14"/>
  <c r="BW65" i="14"/>
  <c r="BV65" i="14"/>
  <c r="BU65" i="14"/>
  <c r="BT65" i="14"/>
  <c r="BS65" i="14"/>
  <c r="BP65" i="14"/>
  <c r="BM65" i="14"/>
  <c r="BI65" i="14"/>
  <c r="BH65" i="14"/>
  <c r="BG65" i="14"/>
  <c r="BD65" i="14"/>
  <c r="BA65" i="14"/>
  <c r="AV65" i="14"/>
  <c r="AU65" i="14"/>
  <c r="AJ65" i="14"/>
  <c r="AI65" i="14"/>
  <c r="AG65" i="14"/>
  <c r="AE65" i="14"/>
  <c r="AD65" i="14"/>
  <c r="A65" i="14"/>
  <c r="BY64" i="14"/>
  <c r="BX64" i="14"/>
  <c r="BW64" i="14"/>
  <c r="BV64" i="14"/>
  <c r="BU64" i="14"/>
  <c r="BT64" i="14"/>
  <c r="BS64" i="14"/>
  <c r="BP64" i="14"/>
  <c r="BM64" i="14"/>
  <c r="BI64" i="14"/>
  <c r="BH64" i="14"/>
  <c r="BG64" i="14"/>
  <c r="BD64" i="14"/>
  <c r="BA64" i="14"/>
  <c r="AV64" i="14"/>
  <c r="AU64" i="14"/>
  <c r="AJ64" i="14"/>
  <c r="AI64" i="14"/>
  <c r="AG64" i="14"/>
  <c r="AE64" i="14"/>
  <c r="AD64" i="14"/>
  <c r="A64" i="14"/>
  <c r="BY63" i="14"/>
  <c r="BX63" i="14"/>
  <c r="BW63" i="14"/>
  <c r="BV63" i="14"/>
  <c r="BU63" i="14"/>
  <c r="BT63" i="14"/>
  <c r="BS63" i="14"/>
  <c r="BP63" i="14"/>
  <c r="BM63" i="14"/>
  <c r="BI63" i="14"/>
  <c r="BH63" i="14"/>
  <c r="BG63" i="14"/>
  <c r="BD63" i="14"/>
  <c r="BA63" i="14"/>
  <c r="AV63" i="14"/>
  <c r="AT63" i="14" s="1"/>
  <c r="AU63" i="14"/>
  <c r="AJ63" i="14"/>
  <c r="AI63" i="14"/>
  <c r="AG63" i="14"/>
  <c r="AE63" i="14"/>
  <c r="AD63" i="14"/>
  <c r="A63" i="14"/>
  <c r="BY62" i="14"/>
  <c r="BX62" i="14"/>
  <c r="BW62" i="14"/>
  <c r="BV62" i="14"/>
  <c r="BU62" i="14"/>
  <c r="BT62" i="14"/>
  <c r="BS62" i="14"/>
  <c r="BP62" i="14"/>
  <c r="BM62" i="14"/>
  <c r="BI62" i="14"/>
  <c r="BH62" i="14"/>
  <c r="BG62" i="14"/>
  <c r="BD62" i="14"/>
  <c r="BA62" i="14"/>
  <c r="AV62" i="14"/>
  <c r="AU62" i="14"/>
  <c r="AJ62" i="14"/>
  <c r="AI62" i="14"/>
  <c r="AG62" i="14"/>
  <c r="AE62" i="14"/>
  <c r="AD62" i="14"/>
  <c r="A62" i="14"/>
  <c r="BY61" i="14"/>
  <c r="BX61" i="14"/>
  <c r="BW61" i="14"/>
  <c r="BV61" i="14"/>
  <c r="BU61" i="14"/>
  <c r="BT61" i="14"/>
  <c r="BS61" i="14"/>
  <c r="BP61" i="14"/>
  <c r="BM61" i="14"/>
  <c r="BI61" i="14"/>
  <c r="BH61" i="14"/>
  <c r="BG61" i="14"/>
  <c r="BD61" i="14"/>
  <c r="BA61" i="14"/>
  <c r="AV61" i="14"/>
  <c r="CH61" i="14" s="1"/>
  <c r="AU61" i="14"/>
  <c r="AJ61" i="14"/>
  <c r="AI61" i="14"/>
  <c r="AG61" i="14"/>
  <c r="AE61" i="14"/>
  <c r="AD61" i="14"/>
  <c r="A61" i="14"/>
  <c r="BY60" i="14"/>
  <c r="BX60" i="14"/>
  <c r="BW60" i="14"/>
  <c r="BV60" i="14"/>
  <c r="BU60" i="14"/>
  <c r="BT60" i="14"/>
  <c r="BS60" i="14"/>
  <c r="BP60" i="14"/>
  <c r="BM60" i="14"/>
  <c r="BI60" i="14"/>
  <c r="BH60" i="14"/>
  <c r="BG60" i="14"/>
  <c r="BD60" i="14"/>
  <c r="BA60" i="14"/>
  <c r="AV60" i="14"/>
  <c r="CH60" i="14" s="1"/>
  <c r="AU60" i="14"/>
  <c r="AJ60" i="14"/>
  <c r="AI60" i="14"/>
  <c r="AG60" i="14"/>
  <c r="AE60" i="14"/>
  <c r="AD60" i="14"/>
  <c r="A60" i="14"/>
  <c r="BY59" i="14"/>
  <c r="BX59" i="14"/>
  <c r="BW59" i="14"/>
  <c r="BV59" i="14"/>
  <c r="BU59" i="14"/>
  <c r="BT59" i="14"/>
  <c r="BS59" i="14"/>
  <c r="BP59" i="14"/>
  <c r="BM59" i="14"/>
  <c r="BI59" i="14"/>
  <c r="BH59" i="14"/>
  <c r="BG59" i="14"/>
  <c r="BD59" i="14"/>
  <c r="BA59" i="14"/>
  <c r="AV59" i="14"/>
  <c r="CH59" i="14" s="1"/>
  <c r="AU59" i="14"/>
  <c r="AJ59" i="14"/>
  <c r="AI59" i="14"/>
  <c r="AG59" i="14"/>
  <c r="AE59" i="14"/>
  <c r="AD59" i="14"/>
  <c r="A59" i="14"/>
  <c r="BY58" i="14"/>
  <c r="BX58" i="14"/>
  <c r="BW58" i="14"/>
  <c r="BV58" i="14"/>
  <c r="BU58" i="14"/>
  <c r="BT58" i="14"/>
  <c r="BS58" i="14"/>
  <c r="BP58" i="14"/>
  <c r="BM58" i="14"/>
  <c r="BI58" i="14"/>
  <c r="BH58" i="14"/>
  <c r="BG58" i="14"/>
  <c r="BD58" i="14"/>
  <c r="BA58" i="14"/>
  <c r="AV58" i="14"/>
  <c r="CH58" i="14" s="1"/>
  <c r="AU58" i="14"/>
  <c r="AJ58" i="14"/>
  <c r="AI58" i="14"/>
  <c r="AG58" i="14"/>
  <c r="AE58" i="14"/>
  <c r="AD58" i="14"/>
  <c r="A58" i="14"/>
  <c r="BY57" i="14"/>
  <c r="BX57" i="14"/>
  <c r="BW57" i="14"/>
  <c r="BV57" i="14"/>
  <c r="BU57" i="14"/>
  <c r="BT57" i="14"/>
  <c r="BS57" i="14"/>
  <c r="BP57" i="14"/>
  <c r="BM57" i="14"/>
  <c r="BI57" i="14"/>
  <c r="BH57" i="14"/>
  <c r="BG57" i="14"/>
  <c r="BD57" i="14"/>
  <c r="BA57" i="14"/>
  <c r="AV57" i="14"/>
  <c r="CH57" i="14" s="1"/>
  <c r="AU57" i="14"/>
  <c r="AJ57" i="14"/>
  <c r="AI57" i="14"/>
  <c r="AG57" i="14"/>
  <c r="AE57" i="14"/>
  <c r="AD57" i="14"/>
  <c r="A57" i="14"/>
  <c r="BY56" i="14"/>
  <c r="BX56" i="14"/>
  <c r="BW56" i="14"/>
  <c r="BV56" i="14"/>
  <c r="BU56" i="14"/>
  <c r="BT56" i="14"/>
  <c r="BS56" i="14"/>
  <c r="BP56" i="14"/>
  <c r="BM56" i="14"/>
  <c r="BI56" i="14"/>
  <c r="BH56" i="14"/>
  <c r="BG56" i="14"/>
  <c r="BD56" i="14"/>
  <c r="BA56" i="14"/>
  <c r="AV56" i="14"/>
  <c r="CH56" i="14" s="1"/>
  <c r="AU56" i="14"/>
  <c r="AJ56" i="14"/>
  <c r="AI56" i="14"/>
  <c r="AG56" i="14"/>
  <c r="AE56" i="14"/>
  <c r="AD56" i="14"/>
  <c r="A56" i="14"/>
  <c r="BY55" i="14"/>
  <c r="BX55" i="14"/>
  <c r="BW55" i="14"/>
  <c r="BV55" i="14"/>
  <c r="BU55" i="14"/>
  <c r="BT55" i="14"/>
  <c r="BS55" i="14"/>
  <c r="BP55" i="14"/>
  <c r="BM55" i="14"/>
  <c r="BI55" i="14"/>
  <c r="BH55" i="14"/>
  <c r="BG55" i="14"/>
  <c r="BD55" i="14"/>
  <c r="BA55" i="14"/>
  <c r="AV55" i="14"/>
  <c r="CH55" i="14" s="1"/>
  <c r="AU55" i="14"/>
  <c r="AJ55" i="14"/>
  <c r="AI55" i="14"/>
  <c r="AG55" i="14"/>
  <c r="AE55" i="14"/>
  <c r="AD55" i="14"/>
  <c r="A55" i="14"/>
  <c r="BY54" i="14"/>
  <c r="BX54" i="14"/>
  <c r="BW54" i="14"/>
  <c r="BV54" i="14"/>
  <c r="BU54" i="14"/>
  <c r="BT54" i="14"/>
  <c r="BS54" i="14"/>
  <c r="BP54" i="14"/>
  <c r="BM54" i="14"/>
  <c r="BI54" i="14"/>
  <c r="BH54" i="14"/>
  <c r="BG54" i="14"/>
  <c r="BD54" i="14"/>
  <c r="BA54" i="14"/>
  <c r="AV54" i="14"/>
  <c r="CH54" i="14" s="1"/>
  <c r="AU54" i="14"/>
  <c r="AJ54" i="14"/>
  <c r="AI54" i="14"/>
  <c r="AG54" i="14"/>
  <c r="AE54" i="14"/>
  <c r="AD54" i="14"/>
  <c r="A54" i="14"/>
  <c r="BY53" i="14"/>
  <c r="BX53" i="14"/>
  <c r="BW53" i="14"/>
  <c r="BV53" i="14"/>
  <c r="BU53" i="14"/>
  <c r="BT53" i="14"/>
  <c r="BS53" i="14"/>
  <c r="BP53" i="14"/>
  <c r="BM53" i="14"/>
  <c r="BI53" i="14"/>
  <c r="BH53" i="14"/>
  <c r="BG53" i="14"/>
  <c r="BD53" i="14"/>
  <c r="BA53" i="14"/>
  <c r="AV53" i="14"/>
  <c r="CH53" i="14" s="1"/>
  <c r="AU53" i="14"/>
  <c r="AJ53" i="14"/>
  <c r="AI53" i="14"/>
  <c r="AG53" i="14"/>
  <c r="AE53" i="14"/>
  <c r="AD53" i="14"/>
  <c r="A53" i="14"/>
  <c r="BY52" i="14"/>
  <c r="BX52" i="14"/>
  <c r="BW52" i="14"/>
  <c r="BV52" i="14"/>
  <c r="BU52" i="14"/>
  <c r="BT52" i="14"/>
  <c r="BS52" i="14"/>
  <c r="BP52" i="14"/>
  <c r="BM52" i="14"/>
  <c r="BI52" i="14"/>
  <c r="BH52" i="14"/>
  <c r="BG52" i="14"/>
  <c r="BD52" i="14"/>
  <c r="BA52" i="14"/>
  <c r="AV52" i="14"/>
  <c r="CH52" i="14" s="1"/>
  <c r="AU52" i="14"/>
  <c r="AJ52" i="14"/>
  <c r="AI52" i="14"/>
  <c r="AG52" i="14"/>
  <c r="AE52" i="14"/>
  <c r="AD52" i="14"/>
  <c r="A52" i="14"/>
  <c r="BY51" i="14"/>
  <c r="BX51" i="14"/>
  <c r="BW51" i="14"/>
  <c r="BV51" i="14"/>
  <c r="BU51" i="14"/>
  <c r="BT51" i="14"/>
  <c r="BS51" i="14"/>
  <c r="BP51" i="14"/>
  <c r="BM51" i="14"/>
  <c r="BI51" i="14"/>
  <c r="BH51" i="14"/>
  <c r="BG51" i="14"/>
  <c r="BD51" i="14"/>
  <c r="BA51" i="14"/>
  <c r="AV51" i="14"/>
  <c r="CH51" i="14" s="1"/>
  <c r="AU51" i="14"/>
  <c r="AJ51" i="14"/>
  <c r="AI51" i="14"/>
  <c r="AG51" i="14"/>
  <c r="AE51" i="14"/>
  <c r="AD51" i="14"/>
  <c r="A51" i="14"/>
  <c r="BY50" i="14"/>
  <c r="BX50" i="14"/>
  <c r="BW50" i="14"/>
  <c r="BV50" i="14"/>
  <c r="BU50" i="14"/>
  <c r="BT50" i="14"/>
  <c r="BS50" i="14"/>
  <c r="BP50" i="14"/>
  <c r="BM50" i="14"/>
  <c r="BI50" i="14"/>
  <c r="BH50" i="14"/>
  <c r="BG50" i="14"/>
  <c r="BD50" i="14"/>
  <c r="BA50" i="14"/>
  <c r="AV50" i="14"/>
  <c r="AU50" i="14"/>
  <c r="AJ50" i="14"/>
  <c r="AI50" i="14"/>
  <c r="AG50" i="14"/>
  <c r="AE50" i="14"/>
  <c r="AD50" i="14"/>
  <c r="A50" i="14"/>
  <c r="BY49" i="14"/>
  <c r="BX49" i="14"/>
  <c r="BW49" i="14"/>
  <c r="BV49" i="14"/>
  <c r="BU49" i="14"/>
  <c r="BT49" i="14"/>
  <c r="BS49" i="14"/>
  <c r="BP49" i="14"/>
  <c r="BM49" i="14"/>
  <c r="BI49" i="14"/>
  <c r="BH49" i="14"/>
  <c r="BG49" i="14"/>
  <c r="BD49" i="14"/>
  <c r="BA49" i="14"/>
  <c r="AV49" i="14"/>
  <c r="AU49" i="14"/>
  <c r="AJ49" i="14"/>
  <c r="AI49" i="14"/>
  <c r="AG49" i="14"/>
  <c r="AE49" i="14"/>
  <c r="AD49" i="14"/>
  <c r="A49" i="14"/>
  <c r="BY48" i="14"/>
  <c r="BX48" i="14"/>
  <c r="BW48" i="14"/>
  <c r="BV48" i="14"/>
  <c r="BU48" i="14"/>
  <c r="BT48" i="14"/>
  <c r="BS48" i="14"/>
  <c r="BP48" i="14"/>
  <c r="BM48" i="14"/>
  <c r="BI48" i="14"/>
  <c r="BH48" i="14"/>
  <c r="BG48" i="14"/>
  <c r="BD48" i="14"/>
  <c r="BA48" i="14"/>
  <c r="AV48" i="14"/>
  <c r="AU48" i="14"/>
  <c r="AJ48" i="14"/>
  <c r="AI48" i="14"/>
  <c r="AG48" i="14"/>
  <c r="AE48" i="14"/>
  <c r="AD48" i="14"/>
  <c r="A48" i="14"/>
  <c r="BY47" i="14"/>
  <c r="BX47" i="14"/>
  <c r="BW47" i="14"/>
  <c r="BV47" i="14"/>
  <c r="BU47" i="14"/>
  <c r="BT47" i="14"/>
  <c r="BS47" i="14"/>
  <c r="BP47" i="14"/>
  <c r="BM47" i="14"/>
  <c r="BI47" i="14"/>
  <c r="BH47" i="14"/>
  <c r="BG47" i="14"/>
  <c r="BD47" i="14"/>
  <c r="BA47" i="14"/>
  <c r="AV47" i="14"/>
  <c r="CH47" i="14" s="1"/>
  <c r="AU47" i="14"/>
  <c r="AJ47" i="14"/>
  <c r="AI47" i="14"/>
  <c r="AG47" i="14"/>
  <c r="AE47" i="14"/>
  <c r="AD47" i="14"/>
  <c r="A47" i="14"/>
  <c r="BY46" i="14"/>
  <c r="BX46" i="14"/>
  <c r="BW46" i="14"/>
  <c r="BV46" i="14"/>
  <c r="BU46" i="14"/>
  <c r="BT46" i="14"/>
  <c r="BS46" i="14"/>
  <c r="BP46" i="14"/>
  <c r="BM46" i="14"/>
  <c r="BI46" i="14"/>
  <c r="BH46" i="14"/>
  <c r="BG46" i="14"/>
  <c r="BD46" i="14"/>
  <c r="BA46" i="14"/>
  <c r="AV46" i="14"/>
  <c r="AU46" i="14"/>
  <c r="AJ46" i="14"/>
  <c r="AI46" i="14"/>
  <c r="AG46" i="14"/>
  <c r="AE46" i="14"/>
  <c r="AD46" i="14"/>
  <c r="A46" i="14"/>
  <c r="BY45" i="14"/>
  <c r="BX45" i="14"/>
  <c r="BW45" i="14"/>
  <c r="BV45" i="14"/>
  <c r="BU45" i="14"/>
  <c r="BT45" i="14"/>
  <c r="BS45" i="14"/>
  <c r="BP45" i="14"/>
  <c r="BM45" i="14"/>
  <c r="BI45" i="14"/>
  <c r="BH45" i="14"/>
  <c r="BG45" i="14"/>
  <c r="BD45" i="14"/>
  <c r="BA45" i="14"/>
  <c r="AV45" i="14"/>
  <c r="AU45" i="14"/>
  <c r="AJ45" i="14"/>
  <c r="AI45" i="14"/>
  <c r="AG45" i="14"/>
  <c r="AE45" i="14"/>
  <c r="AD45" i="14"/>
  <c r="A45" i="14"/>
  <c r="BY44" i="14"/>
  <c r="BX44" i="14"/>
  <c r="BW44" i="14"/>
  <c r="BV44" i="14"/>
  <c r="BU44" i="14"/>
  <c r="BT44" i="14"/>
  <c r="BS44" i="14"/>
  <c r="BP44" i="14"/>
  <c r="BM44" i="14"/>
  <c r="BI44" i="14"/>
  <c r="BH44" i="14"/>
  <c r="BG44" i="14"/>
  <c r="BD44" i="14"/>
  <c r="BA44" i="14"/>
  <c r="AV44" i="14"/>
  <c r="AU44" i="14"/>
  <c r="AJ44" i="14"/>
  <c r="AI44" i="14"/>
  <c r="AG44" i="14"/>
  <c r="AE44" i="14"/>
  <c r="AD44" i="14"/>
  <c r="A44" i="14"/>
  <c r="BY43" i="14"/>
  <c r="BX43" i="14"/>
  <c r="BW43" i="14"/>
  <c r="BV43" i="14"/>
  <c r="BU43" i="14"/>
  <c r="BT43" i="14"/>
  <c r="BS43" i="14"/>
  <c r="BP43" i="14"/>
  <c r="BM43" i="14"/>
  <c r="BI43" i="14"/>
  <c r="BH43" i="14"/>
  <c r="BG43" i="14"/>
  <c r="BD43" i="14"/>
  <c r="BA43" i="14"/>
  <c r="AV43" i="14"/>
  <c r="CH43" i="14" s="1"/>
  <c r="AU43" i="14"/>
  <c r="AJ43" i="14"/>
  <c r="AI43" i="14"/>
  <c r="AG43" i="14"/>
  <c r="AE43" i="14"/>
  <c r="AD43" i="14"/>
  <c r="A43" i="14"/>
  <c r="BY42" i="14"/>
  <c r="BX42" i="14"/>
  <c r="BW42" i="14"/>
  <c r="BV42" i="14"/>
  <c r="BU42" i="14"/>
  <c r="BT42" i="14"/>
  <c r="BS42" i="14"/>
  <c r="BP42" i="14"/>
  <c r="BM42" i="14"/>
  <c r="BI42" i="14"/>
  <c r="BH42" i="14"/>
  <c r="BG42" i="14"/>
  <c r="BD42" i="14"/>
  <c r="BA42" i="14"/>
  <c r="AV42" i="14"/>
  <c r="AU42" i="14"/>
  <c r="AJ42" i="14"/>
  <c r="AI42" i="14"/>
  <c r="AG42" i="14"/>
  <c r="AE42" i="14"/>
  <c r="AD42" i="14"/>
  <c r="A42" i="14"/>
  <c r="BY41" i="14"/>
  <c r="BX41" i="14"/>
  <c r="BW41" i="14"/>
  <c r="BV41" i="14"/>
  <c r="BU41" i="14"/>
  <c r="BT41" i="14"/>
  <c r="BS41" i="14"/>
  <c r="BP41" i="14"/>
  <c r="BM41" i="14"/>
  <c r="BI41" i="14"/>
  <c r="BH41" i="14"/>
  <c r="BG41" i="14"/>
  <c r="BD41" i="14"/>
  <c r="BA41" i="14"/>
  <c r="AV41" i="14"/>
  <c r="AU41" i="14"/>
  <c r="AJ41" i="14"/>
  <c r="AI41" i="14"/>
  <c r="AG41" i="14"/>
  <c r="AE41" i="14"/>
  <c r="AD41" i="14"/>
  <c r="A41" i="14"/>
  <c r="BY40" i="14"/>
  <c r="BX40" i="14"/>
  <c r="BW40" i="14"/>
  <c r="BV40" i="14"/>
  <c r="BU40" i="14"/>
  <c r="BT40" i="14"/>
  <c r="BS40" i="14"/>
  <c r="BP40" i="14"/>
  <c r="BM40" i="14"/>
  <c r="BI40" i="14"/>
  <c r="BH40" i="14"/>
  <c r="BG40" i="14"/>
  <c r="BD40" i="14"/>
  <c r="BA40" i="14"/>
  <c r="AV40" i="14"/>
  <c r="AU40" i="14"/>
  <c r="AJ40" i="14"/>
  <c r="AI40" i="14"/>
  <c r="AG40" i="14"/>
  <c r="AE40" i="14"/>
  <c r="AD40" i="14"/>
  <c r="A40" i="14"/>
  <c r="BY39" i="14"/>
  <c r="BX39" i="14"/>
  <c r="BW39" i="14"/>
  <c r="BV39" i="14"/>
  <c r="BU39" i="14"/>
  <c r="BT39" i="14"/>
  <c r="BS39" i="14"/>
  <c r="BP39" i="14"/>
  <c r="BM39" i="14"/>
  <c r="BI39" i="14"/>
  <c r="BH39" i="14"/>
  <c r="BG39" i="14"/>
  <c r="BD39" i="14"/>
  <c r="BA39" i="14"/>
  <c r="AV39" i="14"/>
  <c r="CH39" i="14" s="1"/>
  <c r="AU39" i="14"/>
  <c r="AJ39" i="14"/>
  <c r="AI39" i="14"/>
  <c r="AG39" i="14"/>
  <c r="AE39" i="14"/>
  <c r="AD39" i="14"/>
  <c r="A39" i="14"/>
  <c r="BY38" i="14"/>
  <c r="BX38" i="14"/>
  <c r="BW38" i="14"/>
  <c r="BV38" i="14"/>
  <c r="BU38" i="14"/>
  <c r="BT38" i="14"/>
  <c r="BS38" i="14"/>
  <c r="BP38" i="14"/>
  <c r="BM38" i="14"/>
  <c r="BI38" i="14"/>
  <c r="BH38" i="14"/>
  <c r="BG38" i="14"/>
  <c r="BD38" i="14"/>
  <c r="BA38" i="14"/>
  <c r="AV38" i="14"/>
  <c r="AU38" i="14"/>
  <c r="AJ38" i="14"/>
  <c r="AI38" i="14"/>
  <c r="AG38" i="14"/>
  <c r="AE38" i="14"/>
  <c r="AD38" i="14"/>
  <c r="A38" i="14"/>
  <c r="BY37" i="14"/>
  <c r="BX37" i="14"/>
  <c r="BW37" i="14"/>
  <c r="BV37" i="14"/>
  <c r="BU37" i="14"/>
  <c r="BT37" i="14"/>
  <c r="BS37" i="14"/>
  <c r="BP37" i="14"/>
  <c r="BM37" i="14"/>
  <c r="BI37" i="14"/>
  <c r="BH37" i="14"/>
  <c r="BG37" i="14"/>
  <c r="BD37" i="14"/>
  <c r="BA37" i="14"/>
  <c r="AV37" i="14"/>
  <c r="AU37" i="14"/>
  <c r="AJ37" i="14"/>
  <c r="AI37" i="14"/>
  <c r="AG37" i="14"/>
  <c r="AE37" i="14"/>
  <c r="AD37" i="14"/>
  <c r="A37" i="14"/>
  <c r="BY36" i="14"/>
  <c r="BX36" i="14"/>
  <c r="BW36" i="14"/>
  <c r="BV36" i="14"/>
  <c r="BU36" i="14"/>
  <c r="BT36" i="14"/>
  <c r="BS36" i="14"/>
  <c r="BP36" i="14"/>
  <c r="BM36" i="14"/>
  <c r="BI36" i="14"/>
  <c r="BH36" i="14"/>
  <c r="BG36" i="14"/>
  <c r="BD36" i="14"/>
  <c r="BA36" i="14"/>
  <c r="AV36" i="14"/>
  <c r="AU36" i="14"/>
  <c r="AJ36" i="14"/>
  <c r="AI36" i="14"/>
  <c r="AG36" i="14"/>
  <c r="AE36" i="14"/>
  <c r="AD36" i="14"/>
  <c r="A36" i="14"/>
  <c r="BY35" i="14"/>
  <c r="BX35" i="14"/>
  <c r="BW35" i="14"/>
  <c r="BV35" i="14"/>
  <c r="BU35" i="14"/>
  <c r="BT35" i="14"/>
  <c r="BS35" i="14"/>
  <c r="BP35" i="14"/>
  <c r="BM35" i="14"/>
  <c r="BI35" i="14"/>
  <c r="BH35" i="14"/>
  <c r="BG35" i="14"/>
  <c r="BD35" i="14"/>
  <c r="BA35" i="14"/>
  <c r="AV35" i="14"/>
  <c r="CH35" i="14" s="1"/>
  <c r="AU35" i="14"/>
  <c r="AJ35" i="14"/>
  <c r="AI35" i="14"/>
  <c r="AG35" i="14"/>
  <c r="AE35" i="14"/>
  <c r="AD35" i="14"/>
  <c r="A35" i="14"/>
  <c r="BY34" i="14"/>
  <c r="BX34" i="14"/>
  <c r="BW34" i="14"/>
  <c r="BV34" i="14"/>
  <c r="BU34" i="14"/>
  <c r="BT34" i="14"/>
  <c r="BS34" i="14"/>
  <c r="BP34" i="14"/>
  <c r="BM34" i="14"/>
  <c r="BI34" i="14"/>
  <c r="BH34" i="14"/>
  <c r="BG34" i="14"/>
  <c r="BD34" i="14"/>
  <c r="BA34" i="14"/>
  <c r="AV34" i="14"/>
  <c r="AU34" i="14"/>
  <c r="AJ34" i="14"/>
  <c r="AI34" i="14"/>
  <c r="AG34" i="14"/>
  <c r="AE34" i="14"/>
  <c r="AD34" i="14"/>
  <c r="A34" i="14"/>
  <c r="BY33" i="14"/>
  <c r="BX33" i="14"/>
  <c r="BW33" i="14"/>
  <c r="BV33" i="14"/>
  <c r="BU33" i="14"/>
  <c r="BT33" i="14"/>
  <c r="BS33" i="14"/>
  <c r="BP33" i="14"/>
  <c r="BM33" i="14"/>
  <c r="BI33" i="14"/>
  <c r="BH33" i="14"/>
  <c r="BG33" i="14"/>
  <c r="BD33" i="14"/>
  <c r="BA33" i="14"/>
  <c r="AV33" i="14"/>
  <c r="AU33" i="14"/>
  <c r="AJ33" i="14"/>
  <c r="AI33" i="14"/>
  <c r="AG33" i="14"/>
  <c r="AE33" i="14"/>
  <c r="AD33" i="14"/>
  <c r="A33" i="14"/>
  <c r="BY32" i="14"/>
  <c r="BX32" i="14"/>
  <c r="BW32" i="14"/>
  <c r="BV32" i="14"/>
  <c r="BU32" i="14"/>
  <c r="BT32" i="14"/>
  <c r="BS32" i="14"/>
  <c r="BP32" i="14"/>
  <c r="BM32" i="14"/>
  <c r="BI32" i="14"/>
  <c r="BH32" i="14"/>
  <c r="BG32" i="14"/>
  <c r="BD32" i="14"/>
  <c r="BA32" i="14"/>
  <c r="AV32" i="14"/>
  <c r="AU32" i="14"/>
  <c r="AJ32" i="14"/>
  <c r="AI32" i="14"/>
  <c r="AG32" i="14"/>
  <c r="AE32" i="14"/>
  <c r="AD32" i="14"/>
  <c r="A32" i="14"/>
  <c r="BY31" i="14"/>
  <c r="BX31" i="14"/>
  <c r="BW31" i="14"/>
  <c r="BV31" i="14"/>
  <c r="BU31" i="14"/>
  <c r="BT31" i="14"/>
  <c r="BS31" i="14"/>
  <c r="BP31" i="14"/>
  <c r="BM31" i="14"/>
  <c r="BI31" i="14"/>
  <c r="BH31" i="14"/>
  <c r="BG31" i="14"/>
  <c r="BD31" i="14"/>
  <c r="BA31" i="14"/>
  <c r="AV31" i="14"/>
  <c r="CH31" i="14" s="1"/>
  <c r="AU31" i="14"/>
  <c r="AJ31" i="14"/>
  <c r="AI31" i="14"/>
  <c r="AG31" i="14"/>
  <c r="AE31" i="14"/>
  <c r="AD31" i="14"/>
  <c r="A31" i="14"/>
  <c r="BY30" i="14"/>
  <c r="BX30" i="14"/>
  <c r="BW30" i="14"/>
  <c r="BV30" i="14"/>
  <c r="BU30" i="14"/>
  <c r="BT30" i="14"/>
  <c r="BS30" i="14"/>
  <c r="BP30" i="14"/>
  <c r="BM30" i="14"/>
  <c r="BI30" i="14"/>
  <c r="BH30" i="14"/>
  <c r="BG30" i="14"/>
  <c r="BD30" i="14"/>
  <c r="BA30" i="14"/>
  <c r="AV30" i="14"/>
  <c r="AU30" i="14"/>
  <c r="AJ30" i="14"/>
  <c r="AI30" i="14"/>
  <c r="AG30" i="14"/>
  <c r="AE30" i="14"/>
  <c r="AD30" i="14"/>
  <c r="A30" i="14"/>
  <c r="BY29" i="14"/>
  <c r="BX29" i="14"/>
  <c r="BW29" i="14"/>
  <c r="BV29" i="14"/>
  <c r="BU29" i="14"/>
  <c r="BT29" i="14"/>
  <c r="BS29" i="14"/>
  <c r="BP29" i="14"/>
  <c r="BM29" i="14"/>
  <c r="BI29" i="14"/>
  <c r="BH29" i="14"/>
  <c r="BG29" i="14"/>
  <c r="BD29" i="14"/>
  <c r="BA29" i="14"/>
  <c r="AV29" i="14"/>
  <c r="AU29" i="14"/>
  <c r="AJ29" i="14"/>
  <c r="AI29" i="14"/>
  <c r="AG29" i="14"/>
  <c r="AE29" i="14"/>
  <c r="AD29" i="14"/>
  <c r="A29" i="14"/>
  <c r="BY28" i="14"/>
  <c r="BX28" i="14"/>
  <c r="BW28" i="14"/>
  <c r="BV28" i="14"/>
  <c r="BU28" i="14"/>
  <c r="BT28" i="14"/>
  <c r="BS28" i="14"/>
  <c r="BP28" i="14"/>
  <c r="BM28" i="14"/>
  <c r="BI28" i="14"/>
  <c r="BH28" i="14"/>
  <c r="BG28" i="14"/>
  <c r="BD28" i="14"/>
  <c r="BA28" i="14"/>
  <c r="AV28" i="14"/>
  <c r="AU28" i="14"/>
  <c r="AJ28" i="14"/>
  <c r="AI28" i="14"/>
  <c r="AG28" i="14"/>
  <c r="AE28" i="14"/>
  <c r="AD28" i="14"/>
  <c r="A28" i="14"/>
  <c r="BY27" i="14"/>
  <c r="BX27" i="14"/>
  <c r="BW27" i="14"/>
  <c r="BV27" i="14"/>
  <c r="BU27" i="14"/>
  <c r="BT27" i="14"/>
  <c r="BS27" i="14"/>
  <c r="BP27" i="14"/>
  <c r="BM27" i="14"/>
  <c r="BI27" i="14"/>
  <c r="BH27" i="14"/>
  <c r="BG27" i="14"/>
  <c r="BD27" i="14"/>
  <c r="BA27" i="14"/>
  <c r="AV27" i="14"/>
  <c r="CH27" i="14" s="1"/>
  <c r="AU27" i="14"/>
  <c r="AJ27" i="14"/>
  <c r="AI27" i="14"/>
  <c r="AG27" i="14"/>
  <c r="AE27" i="14"/>
  <c r="AD27" i="14"/>
  <c r="A27" i="14"/>
  <c r="BY26" i="14"/>
  <c r="BX26" i="14"/>
  <c r="BW26" i="14"/>
  <c r="BV26" i="14"/>
  <c r="BU26" i="14"/>
  <c r="BT26" i="14"/>
  <c r="BS26" i="14"/>
  <c r="BP26" i="14"/>
  <c r="BM26" i="14"/>
  <c r="BI26" i="14"/>
  <c r="BH26" i="14"/>
  <c r="BG26" i="14"/>
  <c r="BD26" i="14"/>
  <c r="BA26" i="14"/>
  <c r="AV26" i="14"/>
  <c r="AU26" i="14"/>
  <c r="AJ26" i="14"/>
  <c r="AI26" i="14"/>
  <c r="AG26" i="14"/>
  <c r="AE26" i="14"/>
  <c r="AD26" i="14"/>
  <c r="A26" i="14"/>
  <c r="BY25" i="14"/>
  <c r="BX25" i="14"/>
  <c r="BW25" i="14"/>
  <c r="BV25" i="14"/>
  <c r="BU25" i="14"/>
  <c r="BT25" i="14"/>
  <c r="BS25" i="14"/>
  <c r="BP25" i="14"/>
  <c r="BM25" i="14"/>
  <c r="BI25" i="14"/>
  <c r="BH25" i="14"/>
  <c r="BG25" i="14"/>
  <c r="BD25" i="14"/>
  <c r="BA25" i="14"/>
  <c r="AV25" i="14"/>
  <c r="AU25" i="14"/>
  <c r="AJ25" i="14"/>
  <c r="AI25" i="14"/>
  <c r="AG25" i="14"/>
  <c r="AE25" i="14"/>
  <c r="AD25" i="14"/>
  <c r="A25" i="14"/>
  <c r="BY24" i="14"/>
  <c r="BX24" i="14"/>
  <c r="BW24" i="14"/>
  <c r="BV24" i="14"/>
  <c r="BU24" i="14"/>
  <c r="BT24" i="14"/>
  <c r="BS24" i="14"/>
  <c r="BP24" i="14"/>
  <c r="BM24" i="14"/>
  <c r="BI24" i="14"/>
  <c r="BH24" i="14"/>
  <c r="BG24" i="14"/>
  <c r="BD24" i="14"/>
  <c r="BA24" i="14"/>
  <c r="AV24" i="14"/>
  <c r="AU24" i="14"/>
  <c r="AJ24" i="14"/>
  <c r="AI24" i="14"/>
  <c r="AG24" i="14"/>
  <c r="AE24" i="14"/>
  <c r="AD24" i="14"/>
  <c r="A24" i="14"/>
  <c r="BY23" i="14"/>
  <c r="BX23" i="14"/>
  <c r="BW23" i="14"/>
  <c r="BV23" i="14"/>
  <c r="BU23" i="14"/>
  <c r="BT23" i="14"/>
  <c r="BS23" i="14"/>
  <c r="BP23" i="14"/>
  <c r="BM23" i="14"/>
  <c r="BI23" i="14"/>
  <c r="BH23" i="14"/>
  <c r="BG23" i="14"/>
  <c r="BD23" i="14"/>
  <c r="BA23" i="14"/>
  <c r="AV23" i="14"/>
  <c r="CH23" i="14" s="1"/>
  <c r="AU23" i="14"/>
  <c r="AJ23" i="14"/>
  <c r="AI23" i="14"/>
  <c r="AG23" i="14"/>
  <c r="AE23" i="14"/>
  <c r="AD23" i="14"/>
  <c r="A23" i="14"/>
  <c r="BY22" i="14"/>
  <c r="BX22" i="14"/>
  <c r="BW22" i="14"/>
  <c r="BV22" i="14"/>
  <c r="BU22" i="14"/>
  <c r="BT22" i="14"/>
  <c r="BS22" i="14"/>
  <c r="BP22" i="14"/>
  <c r="BM22" i="14"/>
  <c r="BI22" i="14"/>
  <c r="BH22" i="14"/>
  <c r="BG22" i="14"/>
  <c r="BD22" i="14"/>
  <c r="BA22" i="14"/>
  <c r="AV22" i="14"/>
  <c r="AU22" i="14"/>
  <c r="AJ22" i="14"/>
  <c r="AI22" i="14"/>
  <c r="AG22" i="14"/>
  <c r="AE22" i="14"/>
  <c r="AD22" i="14"/>
  <c r="A22" i="14"/>
  <c r="BY21" i="14"/>
  <c r="BX21" i="14"/>
  <c r="BW21" i="14"/>
  <c r="BV21" i="14"/>
  <c r="BU21" i="14"/>
  <c r="BT21" i="14"/>
  <c r="BS21" i="14"/>
  <c r="BP21" i="14"/>
  <c r="BM21" i="14"/>
  <c r="BI21" i="14"/>
  <c r="BH21" i="14"/>
  <c r="BG21" i="14"/>
  <c r="BD21" i="14"/>
  <c r="BA21" i="14"/>
  <c r="AV21" i="14"/>
  <c r="AU21" i="14"/>
  <c r="AJ21" i="14"/>
  <c r="AI21" i="14"/>
  <c r="AG21" i="14"/>
  <c r="AE21" i="14"/>
  <c r="AD21" i="14"/>
  <c r="A21" i="14"/>
  <c r="BY20" i="14"/>
  <c r="BX20" i="14"/>
  <c r="BW20" i="14"/>
  <c r="BV20" i="14"/>
  <c r="BU20" i="14"/>
  <c r="BT20" i="14"/>
  <c r="BS20" i="14"/>
  <c r="BP20" i="14"/>
  <c r="BM20" i="14"/>
  <c r="BI20" i="14"/>
  <c r="BH20" i="14"/>
  <c r="BG20" i="14"/>
  <c r="BD20" i="14"/>
  <c r="BA20" i="14"/>
  <c r="AV20" i="14"/>
  <c r="AU20" i="14"/>
  <c r="AJ20" i="14"/>
  <c r="AI20" i="14"/>
  <c r="AG20" i="14"/>
  <c r="AE20" i="14"/>
  <c r="AD20" i="14"/>
  <c r="A20" i="14"/>
  <c r="BY19" i="14"/>
  <c r="BX19" i="14"/>
  <c r="BW19" i="14"/>
  <c r="BV19" i="14"/>
  <c r="BU19" i="14"/>
  <c r="BT19" i="14"/>
  <c r="BS19" i="14"/>
  <c r="BP19" i="14"/>
  <c r="BM19" i="14"/>
  <c r="BI19" i="14"/>
  <c r="BH19" i="14"/>
  <c r="BG19" i="14"/>
  <c r="BD19" i="14"/>
  <c r="BA19" i="14"/>
  <c r="AV19" i="14"/>
  <c r="CH19" i="14" s="1"/>
  <c r="AU19" i="14"/>
  <c r="AJ19" i="14"/>
  <c r="AI19" i="14"/>
  <c r="AG19" i="14"/>
  <c r="AE19" i="14"/>
  <c r="AD19" i="14"/>
  <c r="A19" i="14"/>
  <c r="BY18" i="14"/>
  <c r="BX18" i="14"/>
  <c r="BW18" i="14"/>
  <c r="BV18" i="14"/>
  <c r="BU18" i="14"/>
  <c r="BT18" i="14"/>
  <c r="BS18" i="14"/>
  <c r="BP18" i="14"/>
  <c r="BM18" i="14"/>
  <c r="BI18" i="14"/>
  <c r="BH18" i="14"/>
  <c r="BG18" i="14"/>
  <c r="BD18" i="14"/>
  <c r="BA18" i="14"/>
  <c r="AV18" i="14"/>
  <c r="AU18" i="14"/>
  <c r="AJ18" i="14"/>
  <c r="AI18" i="14"/>
  <c r="AG18" i="14"/>
  <c r="AE18" i="14"/>
  <c r="AD18" i="14"/>
  <c r="A18" i="14"/>
  <c r="BY17" i="14"/>
  <c r="BX17" i="14"/>
  <c r="BW17" i="14"/>
  <c r="BV17" i="14"/>
  <c r="BU17" i="14"/>
  <c r="BT17" i="14"/>
  <c r="BS17" i="14"/>
  <c r="BP17" i="14"/>
  <c r="BM17" i="14"/>
  <c r="BI17" i="14"/>
  <c r="BH17" i="14"/>
  <c r="BG17" i="14"/>
  <c r="BD17" i="14"/>
  <c r="BA17" i="14"/>
  <c r="AV17" i="14"/>
  <c r="AU17" i="14"/>
  <c r="AJ17" i="14"/>
  <c r="AI17" i="14"/>
  <c r="AG17" i="14"/>
  <c r="AE17" i="14"/>
  <c r="AD17" i="14"/>
  <c r="A17" i="14"/>
  <c r="BY16" i="14"/>
  <c r="BX16" i="14"/>
  <c r="BW16" i="14"/>
  <c r="BV16" i="14"/>
  <c r="BU16" i="14"/>
  <c r="BT16" i="14"/>
  <c r="BS16" i="14"/>
  <c r="BP16" i="14"/>
  <c r="BM16" i="14"/>
  <c r="BI16" i="14"/>
  <c r="BH16" i="14"/>
  <c r="BG16" i="14"/>
  <c r="BD16" i="14"/>
  <c r="BA16" i="14"/>
  <c r="AV16" i="14"/>
  <c r="AU16" i="14"/>
  <c r="AJ16" i="14"/>
  <c r="AI16" i="14"/>
  <c r="AG16" i="14"/>
  <c r="AE16" i="14"/>
  <c r="AD16" i="14"/>
  <c r="A16" i="14"/>
  <c r="BY15" i="14"/>
  <c r="BX15" i="14"/>
  <c r="BW15" i="14"/>
  <c r="BV15" i="14"/>
  <c r="BU15" i="14"/>
  <c r="BT15" i="14"/>
  <c r="BS15" i="14"/>
  <c r="BP15" i="14"/>
  <c r="BM15" i="14"/>
  <c r="BI15" i="14"/>
  <c r="BH15" i="14"/>
  <c r="BG15" i="14"/>
  <c r="BD15" i="14"/>
  <c r="BA15" i="14"/>
  <c r="AV15" i="14"/>
  <c r="CH15" i="14" s="1"/>
  <c r="AU15" i="14"/>
  <c r="AJ15" i="14"/>
  <c r="AI15" i="14"/>
  <c r="AG15" i="14"/>
  <c r="AE15" i="14"/>
  <c r="AD15" i="14"/>
  <c r="A15" i="14"/>
  <c r="BY14" i="14"/>
  <c r="BX14" i="14"/>
  <c r="BW14" i="14"/>
  <c r="BV14" i="14"/>
  <c r="BU14" i="14"/>
  <c r="BT14" i="14"/>
  <c r="BS14" i="14"/>
  <c r="BP14" i="14"/>
  <c r="BM14" i="14"/>
  <c r="BI14" i="14"/>
  <c r="BH14" i="14"/>
  <c r="BG14" i="14"/>
  <c r="BD14" i="14"/>
  <c r="BA14" i="14"/>
  <c r="AV14" i="14"/>
  <c r="AU14" i="14"/>
  <c r="AJ14" i="14"/>
  <c r="AI14" i="14"/>
  <c r="AG14" i="14"/>
  <c r="AE14" i="14"/>
  <c r="AD14" i="14"/>
  <c r="A14" i="14"/>
  <c r="BY13" i="14"/>
  <c r="BX13" i="14"/>
  <c r="BW13" i="14"/>
  <c r="BV13" i="14"/>
  <c r="BU13" i="14"/>
  <c r="BT13" i="14"/>
  <c r="BS13" i="14"/>
  <c r="BP13" i="14"/>
  <c r="BM13" i="14"/>
  <c r="BI13" i="14"/>
  <c r="BH13" i="14"/>
  <c r="BD13" i="14"/>
  <c r="BA13" i="14"/>
  <c r="AU13" i="14"/>
  <c r="AV13" i="14" s="1"/>
  <c r="AJ13" i="14"/>
  <c r="AI13" i="14"/>
  <c r="AG13" i="14"/>
  <c r="AE13" i="14"/>
  <c r="AD13" i="14"/>
  <c r="BY12" i="14"/>
  <c r="E110" i="9" s="1"/>
  <c r="BX12" i="14"/>
  <c r="BW12" i="14"/>
  <c r="BV12" i="14"/>
  <c r="BU12" i="14"/>
  <c r="BT12" i="14"/>
  <c r="BS12" i="14"/>
  <c r="BP12" i="14"/>
  <c r="BM12" i="14"/>
  <c r="BI12" i="14"/>
  <c r="BH12" i="14"/>
  <c r="BD12" i="14"/>
  <c r="BA12" i="14"/>
  <c r="AU12" i="14"/>
  <c r="AV12" i="14" s="1"/>
  <c r="AJ12" i="14"/>
  <c r="AI12" i="14"/>
  <c r="AG12" i="14"/>
  <c r="AE12" i="14"/>
  <c r="AD12" i="14"/>
  <c r="BY11" i="14"/>
  <c r="BX11" i="14"/>
  <c r="BW11" i="14"/>
  <c r="BV11" i="14"/>
  <c r="BU11" i="14"/>
  <c r="BT11" i="14"/>
  <c r="BS11" i="14"/>
  <c r="BP11" i="14"/>
  <c r="BM11" i="14"/>
  <c r="BI11" i="14"/>
  <c r="BH11" i="14"/>
  <c r="BD11" i="14"/>
  <c r="BA11" i="14"/>
  <c r="AU11" i="14"/>
  <c r="AV11" i="14" s="1"/>
  <c r="CH11" i="14" s="1"/>
  <c r="AJ11" i="14"/>
  <c r="AI11" i="14"/>
  <c r="AG11" i="14"/>
  <c r="AE11" i="14"/>
  <c r="AD11" i="14"/>
  <c r="BY10" i="14"/>
  <c r="E108" i="9" s="1"/>
  <c r="BX10" i="14"/>
  <c r="BW10" i="14"/>
  <c r="BV10" i="14"/>
  <c r="BU10" i="14"/>
  <c r="BT10" i="14"/>
  <c r="BS10" i="14"/>
  <c r="C310" i="10"/>
  <c r="B310" i="10"/>
  <c r="BP10" i="14"/>
  <c r="C108" i="10"/>
  <c r="BM10" i="14"/>
  <c r="H310" i="10"/>
  <c r="BI10" i="14"/>
  <c r="BH10" i="14"/>
  <c r="K108" i="9" s="1"/>
  <c r="BD10" i="14"/>
  <c r="BA10" i="14"/>
  <c r="D108" i="9" s="1"/>
  <c r="AU10" i="14"/>
  <c r="AV10" i="14" s="1"/>
  <c r="AJ10" i="14"/>
  <c r="AI10" i="14"/>
  <c r="AG10" i="14"/>
  <c r="AE10" i="14"/>
  <c r="AD10" i="14"/>
  <c r="BY9" i="14"/>
  <c r="BX9" i="14"/>
  <c r="BW9" i="14"/>
  <c r="BV9" i="14"/>
  <c r="BU9" i="14"/>
  <c r="BT9" i="14"/>
  <c r="BS9" i="14"/>
  <c r="C309" i="10"/>
  <c r="BP9" i="14"/>
  <c r="BM9" i="14"/>
  <c r="H309" i="10"/>
  <c r="BI9" i="14"/>
  <c r="BH9" i="14"/>
  <c r="K107" i="9" s="1"/>
  <c r="BD9" i="14"/>
  <c r="BA9" i="14"/>
  <c r="AU9" i="14"/>
  <c r="AV9" i="14" s="1"/>
  <c r="CH9" i="14" s="1"/>
  <c r="AJ9" i="14"/>
  <c r="AI9" i="14"/>
  <c r="AG9" i="14"/>
  <c r="AE9" i="14"/>
  <c r="AD9" i="14"/>
  <c r="BY8" i="14"/>
  <c r="E106" i="9" s="1"/>
  <c r="BX8" i="14"/>
  <c r="BW8" i="14"/>
  <c r="BV8" i="14"/>
  <c r="BU8" i="14"/>
  <c r="BT8" i="14"/>
  <c r="BS8" i="14"/>
  <c r="C308" i="10"/>
  <c r="B308" i="10"/>
  <c r="BP8" i="14"/>
  <c r="C106" i="10"/>
  <c r="BM8" i="14"/>
  <c r="H308" i="10"/>
  <c r="BI8" i="14"/>
  <c r="BH8" i="14"/>
  <c r="K106" i="9" s="1"/>
  <c r="BD8" i="14"/>
  <c r="BA8" i="14"/>
  <c r="D106" i="9" s="1"/>
  <c r="AU8" i="14"/>
  <c r="AV8" i="14" s="1"/>
  <c r="AW8" i="14" s="1"/>
  <c r="L106" i="9" s="1"/>
  <c r="AJ8" i="14"/>
  <c r="AI8" i="14"/>
  <c r="AG8" i="14"/>
  <c r="AE8" i="14"/>
  <c r="AD8" i="14"/>
  <c r="BY7" i="14"/>
  <c r="BX7" i="14"/>
  <c r="BW7" i="14"/>
  <c r="BV7" i="14"/>
  <c r="BU7" i="14"/>
  <c r="BT7" i="14"/>
  <c r="BS7" i="14"/>
  <c r="C307" i="10"/>
  <c r="BP7" i="14"/>
  <c r="BM7" i="14"/>
  <c r="H307" i="10"/>
  <c r="BI7" i="14"/>
  <c r="BH7" i="14"/>
  <c r="BD7" i="14"/>
  <c r="BA7" i="14"/>
  <c r="AU7" i="14"/>
  <c r="AV7" i="14" s="1"/>
  <c r="AJ7" i="14"/>
  <c r="AI7" i="14"/>
  <c r="AG7" i="14"/>
  <c r="AE7" i="14"/>
  <c r="AD7" i="14"/>
  <c r="BY6" i="14"/>
  <c r="BX6" i="14"/>
  <c r="BW6" i="14"/>
  <c r="BV6" i="14"/>
  <c r="BU6" i="14"/>
  <c r="BT6" i="14"/>
  <c r="BS6" i="14"/>
  <c r="C306" i="10"/>
  <c r="B306" i="10"/>
  <c r="BP6" i="14"/>
  <c r="B104" i="10"/>
  <c r="BM6" i="14"/>
  <c r="H306" i="10"/>
  <c r="BI6" i="14"/>
  <c r="BH6" i="14"/>
  <c r="BD6" i="14"/>
  <c r="BA6" i="14"/>
  <c r="AU6" i="14"/>
  <c r="AV6" i="14" s="1"/>
  <c r="AJ6" i="14"/>
  <c r="AI6" i="14"/>
  <c r="AG6" i="14"/>
  <c r="AE6" i="14"/>
  <c r="AD6" i="14"/>
  <c r="A6" i="14"/>
  <c r="A7" i="14" s="1"/>
  <c r="A8" i="14" s="1"/>
  <c r="A9" i="14" s="1"/>
  <c r="A10" i="14" s="1"/>
  <c r="A11" i="14" s="1"/>
  <c r="A12" i="14" s="1"/>
  <c r="A13" i="14" s="1"/>
  <c r="A3" i="14"/>
  <c r="A1" i="14"/>
  <c r="E107" i="9" l="1"/>
  <c r="H104" i="10"/>
  <c r="D107" i="9"/>
  <c r="AW52" i="14"/>
  <c r="M177" i="9"/>
  <c r="AT87" i="14"/>
  <c r="AT95" i="14"/>
  <c r="D105" i="9"/>
  <c r="AT91" i="14"/>
  <c r="L202" i="9"/>
  <c r="L185" i="9"/>
  <c r="K202" i="9"/>
  <c r="L199" i="9"/>
  <c r="K157" i="9"/>
  <c r="AT52" i="14"/>
  <c r="M169" i="9"/>
  <c r="G160" i="10"/>
  <c r="M146" i="9"/>
  <c r="AW43" i="14"/>
  <c r="K177" i="9"/>
  <c r="L194" i="9"/>
  <c r="E177" i="9"/>
  <c r="G148" i="10"/>
  <c r="AF16" i="14"/>
  <c r="AT64" i="14"/>
  <c r="AT68" i="14"/>
  <c r="AT72" i="14"/>
  <c r="AT76" i="14"/>
  <c r="AT88" i="14"/>
  <c r="AT92" i="14"/>
  <c r="L198" i="9"/>
  <c r="E194" i="9"/>
  <c r="M136" i="9"/>
  <c r="G176" i="10"/>
  <c r="L197" i="9"/>
  <c r="AT97" i="14"/>
  <c r="AT101" i="14"/>
  <c r="AT105" i="14"/>
  <c r="N202" i="9"/>
  <c r="E197" i="9"/>
  <c r="E178" i="9"/>
  <c r="M118" i="9"/>
  <c r="G180" i="10"/>
  <c r="AT62" i="14"/>
  <c r="AT66" i="14"/>
  <c r="AT70" i="14"/>
  <c r="AT74" i="14"/>
  <c r="AT90" i="14"/>
  <c r="AT94" i="14"/>
  <c r="J200" i="9"/>
  <c r="M173" i="9"/>
  <c r="M167" i="9"/>
  <c r="K161" i="9"/>
  <c r="E118" i="9"/>
  <c r="AW27" i="14"/>
  <c r="AF32" i="14"/>
  <c r="AF40" i="14"/>
  <c r="AT99" i="14"/>
  <c r="AT103" i="14"/>
  <c r="E202" i="9"/>
  <c r="L200" i="9"/>
  <c r="J193" i="9"/>
  <c r="F178" i="9"/>
  <c r="M176" i="9"/>
  <c r="G168" i="10"/>
  <c r="AW51" i="14"/>
  <c r="AT98" i="14"/>
  <c r="C202" i="9"/>
  <c r="E200" i="9"/>
  <c r="L192" i="9"/>
  <c r="L186" i="9"/>
  <c r="C182" i="9"/>
  <c r="B178" i="9"/>
  <c r="E157" i="9"/>
  <c r="AF9" i="14"/>
  <c r="AF12" i="14"/>
  <c r="AF104" i="14"/>
  <c r="C157" i="9"/>
  <c r="G172" i="10"/>
  <c r="N190" i="9"/>
  <c r="M149" i="9"/>
  <c r="M120" i="9"/>
  <c r="G164" i="10"/>
  <c r="AT65" i="14"/>
  <c r="AT69" i="14"/>
  <c r="AT73" i="14"/>
  <c r="AT77" i="14"/>
  <c r="AT89" i="14"/>
  <c r="AT93" i="14"/>
  <c r="J202" i="9"/>
  <c r="L183" i="9"/>
  <c r="M178" i="9"/>
  <c r="E154" i="9"/>
  <c r="M113" i="9"/>
  <c r="G156" i="10"/>
  <c r="AF24" i="14"/>
  <c r="J197" i="9"/>
  <c r="M194" i="9"/>
  <c r="E193" i="9"/>
  <c r="J190" i="9"/>
  <c r="L182" i="9"/>
  <c r="L178" i="9"/>
  <c r="M171" i="9"/>
  <c r="M161" i="9"/>
  <c r="M154" i="9"/>
  <c r="M129" i="9"/>
  <c r="G192" i="10"/>
  <c r="G182" i="10"/>
  <c r="G178" i="10"/>
  <c r="G174" i="10"/>
  <c r="G170" i="10"/>
  <c r="G166" i="10"/>
  <c r="G162" i="10"/>
  <c r="G158" i="10"/>
  <c r="G154" i="10"/>
  <c r="G150" i="10"/>
  <c r="AW19" i="14"/>
  <c r="AF48" i="14"/>
  <c r="AT96" i="14"/>
  <c r="AT104" i="14"/>
  <c r="C197" i="9"/>
  <c r="F194" i="9"/>
  <c r="N192" i="9"/>
  <c r="L189" i="9"/>
  <c r="E165" i="9"/>
  <c r="E161" i="9"/>
  <c r="E134" i="9"/>
  <c r="G196" i="10"/>
  <c r="H144" i="10"/>
  <c r="G122" i="10"/>
  <c r="AW35" i="14"/>
  <c r="AT53" i="14"/>
  <c r="AT54" i="14"/>
  <c r="AT55" i="14"/>
  <c r="AT56" i="14"/>
  <c r="AT57" i="14"/>
  <c r="AT58" i="14"/>
  <c r="AT59" i="14"/>
  <c r="AT60" i="14"/>
  <c r="AT61" i="14"/>
  <c r="AT78" i="14"/>
  <c r="AT79" i="14"/>
  <c r="AT80" i="14"/>
  <c r="AT81" i="14"/>
  <c r="AT82" i="14"/>
  <c r="AT83" i="14"/>
  <c r="AT84" i="14"/>
  <c r="AT85" i="14"/>
  <c r="AT86" i="14"/>
  <c r="AT102" i="14"/>
  <c r="E198" i="9"/>
  <c r="L196" i="9"/>
  <c r="B194" i="9"/>
  <c r="C192" i="9"/>
  <c r="E188" i="9"/>
  <c r="K180" i="9"/>
  <c r="C169" i="9"/>
  <c r="M160" i="9"/>
  <c r="E138" i="9"/>
  <c r="M126" i="9"/>
  <c r="G200" i="10"/>
  <c r="C180" i="10"/>
  <c r="C176" i="10"/>
  <c r="C172" i="10"/>
  <c r="C168" i="10"/>
  <c r="C164" i="10"/>
  <c r="C160" i="10"/>
  <c r="C156" i="10"/>
  <c r="C152" i="10"/>
  <c r="C148" i="10"/>
  <c r="AT100" i="14"/>
  <c r="AF105" i="14"/>
  <c r="N197" i="9"/>
  <c r="L195" i="9"/>
  <c r="L193" i="9"/>
  <c r="M155" i="9"/>
  <c r="G188" i="10"/>
  <c r="H183" i="10"/>
  <c r="G179" i="10"/>
  <c r="G175" i="10"/>
  <c r="G171" i="10"/>
  <c r="G167" i="10"/>
  <c r="G163" i="10"/>
  <c r="G159" i="10"/>
  <c r="G155" i="10"/>
  <c r="G151" i="10"/>
  <c r="H147" i="10"/>
  <c r="G141" i="10"/>
  <c r="AF20" i="14"/>
  <c r="AW23" i="14"/>
  <c r="AF36" i="14"/>
  <c r="AW39" i="14"/>
  <c r="AF52" i="14"/>
  <c r="AF53" i="14"/>
  <c r="K198" i="9"/>
  <c r="D198" i="9"/>
  <c r="J196" i="9"/>
  <c r="M190" i="9"/>
  <c r="F190" i="9"/>
  <c r="G114" i="10"/>
  <c r="AW15" i="14"/>
  <c r="AF28" i="14"/>
  <c r="AW31" i="14"/>
  <c r="AF44" i="14"/>
  <c r="AW47" i="14"/>
  <c r="M202" i="9"/>
  <c r="F202" i="9"/>
  <c r="J201" i="9"/>
  <c r="N200" i="9"/>
  <c r="C200" i="9"/>
  <c r="N198" i="9"/>
  <c r="J198" i="9"/>
  <c r="C198" i="9"/>
  <c r="E196" i="9"/>
  <c r="K194" i="9"/>
  <c r="D194" i="9"/>
  <c r="N193" i="9"/>
  <c r="C193" i="9"/>
  <c r="J192" i="9"/>
  <c r="L191" i="9"/>
  <c r="L190" i="9"/>
  <c r="E190" i="9"/>
  <c r="L187" i="9"/>
  <c r="E186" i="9"/>
  <c r="E183" i="9"/>
  <c r="J182" i="9"/>
  <c r="L181" i="9"/>
  <c r="K178" i="9"/>
  <c r="D178" i="9"/>
  <c r="N177" i="9"/>
  <c r="M175" i="9"/>
  <c r="E173" i="9"/>
  <c r="E171" i="9"/>
  <c r="K169" i="9"/>
  <c r="M168" i="9"/>
  <c r="M159" i="9"/>
  <c r="E155" i="9"/>
  <c r="M150" i="9"/>
  <c r="M142" i="9"/>
  <c r="M137" i="9"/>
  <c r="M133" i="9"/>
  <c r="M130" i="9"/>
  <c r="M121" i="9"/>
  <c r="L203" i="9"/>
  <c r="E201" i="9"/>
  <c r="M198" i="9"/>
  <c r="F198" i="9"/>
  <c r="N196" i="9"/>
  <c r="C196" i="9"/>
  <c r="N194" i="9"/>
  <c r="J194" i="9"/>
  <c r="E192" i="9"/>
  <c r="K190" i="9"/>
  <c r="E187" i="9"/>
  <c r="L184" i="9"/>
  <c r="N178" i="9"/>
  <c r="J178" i="9"/>
  <c r="M165" i="9"/>
  <c r="M163" i="9"/>
  <c r="E159" i="9"/>
  <c r="M156" i="9"/>
  <c r="E150" i="9"/>
  <c r="M138" i="9"/>
  <c r="M134" i="9"/>
  <c r="M117" i="9"/>
  <c r="M114" i="9"/>
  <c r="H133" i="10"/>
  <c r="G130" i="10"/>
  <c r="E203" i="9"/>
  <c r="E199" i="9"/>
  <c r="E195" i="9"/>
  <c r="E191" i="9"/>
  <c r="B190" i="9"/>
  <c r="D190" i="9"/>
  <c r="B188" i="9"/>
  <c r="C188" i="9"/>
  <c r="J188" i="9"/>
  <c r="N188" i="9"/>
  <c r="N186" i="9"/>
  <c r="J186" i="9"/>
  <c r="B185" i="9"/>
  <c r="C185" i="9"/>
  <c r="J185" i="9"/>
  <c r="N185" i="9"/>
  <c r="B182" i="9"/>
  <c r="D182" i="9"/>
  <c r="F182" i="9"/>
  <c r="K182" i="9"/>
  <c r="M182" i="9"/>
  <c r="M180" i="9"/>
  <c r="E179" i="9"/>
  <c r="L179" i="9"/>
  <c r="B189" i="9"/>
  <c r="C189" i="9"/>
  <c r="J189" i="9"/>
  <c r="N189" i="9"/>
  <c r="B186" i="9"/>
  <c r="D186" i="9"/>
  <c r="F186" i="9"/>
  <c r="K186" i="9"/>
  <c r="M186" i="9"/>
  <c r="B184" i="9"/>
  <c r="C184" i="9"/>
  <c r="J184" i="9"/>
  <c r="N184" i="9"/>
  <c r="B181" i="9"/>
  <c r="C181" i="9"/>
  <c r="J181" i="9"/>
  <c r="N181" i="9"/>
  <c r="C180" i="9"/>
  <c r="J180" i="9"/>
  <c r="L180" i="9"/>
  <c r="N180" i="9"/>
  <c r="E175" i="9"/>
  <c r="K173" i="9"/>
  <c r="M172" i="9"/>
  <c r="E167" i="9"/>
  <c r="K165" i="9"/>
  <c r="M164" i="9"/>
  <c r="K159" i="9"/>
  <c r="M158" i="9"/>
  <c r="K155" i="9"/>
  <c r="N154" i="9"/>
  <c r="K154" i="9"/>
  <c r="M153" i="9"/>
  <c r="E146" i="9"/>
  <c r="M145" i="9"/>
  <c r="M144" i="9"/>
  <c r="E142" i="9"/>
  <c r="M141" i="9"/>
  <c r="M128" i="9"/>
  <c r="E126" i="9"/>
  <c r="M125" i="9"/>
  <c r="M122" i="9"/>
  <c r="M112" i="9"/>
  <c r="J107" i="9"/>
  <c r="C182" i="10"/>
  <c r="G181" i="10"/>
  <c r="C178" i="10"/>
  <c r="G177" i="10"/>
  <c r="C174" i="10"/>
  <c r="G173" i="10"/>
  <c r="C170" i="10"/>
  <c r="G169" i="10"/>
  <c r="C166" i="10"/>
  <c r="G165" i="10"/>
  <c r="C162" i="10"/>
  <c r="G161" i="10"/>
  <c r="C158" i="10"/>
  <c r="G157" i="10"/>
  <c r="C154" i="10"/>
  <c r="G153" i="10"/>
  <c r="C150" i="10"/>
  <c r="G149" i="10"/>
  <c r="G137" i="10"/>
  <c r="G126" i="10"/>
  <c r="G118" i="10"/>
  <c r="N203" i="9"/>
  <c r="J203" i="9"/>
  <c r="C203" i="9"/>
  <c r="M200" i="9"/>
  <c r="K200" i="9"/>
  <c r="F200" i="9"/>
  <c r="D200" i="9"/>
  <c r="N199" i="9"/>
  <c r="J199" i="9"/>
  <c r="C199" i="9"/>
  <c r="M196" i="9"/>
  <c r="K196" i="9"/>
  <c r="F196" i="9"/>
  <c r="D196" i="9"/>
  <c r="N195" i="9"/>
  <c r="J195" i="9"/>
  <c r="C195" i="9"/>
  <c r="M192" i="9"/>
  <c r="K192" i="9"/>
  <c r="F192" i="9"/>
  <c r="D192" i="9"/>
  <c r="N191" i="9"/>
  <c r="J191" i="9"/>
  <c r="C191" i="9"/>
  <c r="M188" i="9"/>
  <c r="K188" i="9"/>
  <c r="F188" i="9"/>
  <c r="D188" i="9"/>
  <c r="N187" i="9"/>
  <c r="J187" i="9"/>
  <c r="C187" i="9"/>
  <c r="M184" i="9"/>
  <c r="K184" i="9"/>
  <c r="F184" i="9"/>
  <c r="D184" i="9"/>
  <c r="N183" i="9"/>
  <c r="J183" i="9"/>
  <c r="C183" i="9"/>
  <c r="B180" i="9"/>
  <c r="D180" i="9"/>
  <c r="F180" i="9"/>
  <c r="B179" i="9"/>
  <c r="C179" i="9"/>
  <c r="J179" i="9"/>
  <c r="N179" i="9"/>
  <c r="K175" i="9"/>
  <c r="M174" i="9"/>
  <c r="K171" i="9"/>
  <c r="M170" i="9"/>
  <c r="K167" i="9"/>
  <c r="M166" i="9"/>
  <c r="K163" i="9"/>
  <c r="M162" i="9"/>
  <c r="E160" i="9"/>
  <c r="E158" i="9"/>
  <c r="E156" i="9"/>
  <c r="E153" i="9"/>
  <c r="K152" i="9"/>
  <c r="M140" i="9"/>
  <c r="M132" i="9"/>
  <c r="E130" i="9"/>
  <c r="M124" i="9"/>
  <c r="E122" i="9"/>
  <c r="M116" i="9"/>
  <c r="E114" i="9"/>
  <c r="E183" i="10"/>
  <c r="C181" i="10"/>
  <c r="C179" i="10"/>
  <c r="C177" i="10"/>
  <c r="C175" i="10"/>
  <c r="C173" i="10"/>
  <c r="C171" i="10"/>
  <c r="C169" i="10"/>
  <c r="C167" i="10"/>
  <c r="C165" i="10"/>
  <c r="C163" i="10"/>
  <c r="C161" i="10"/>
  <c r="C159" i="10"/>
  <c r="C157" i="10"/>
  <c r="C155" i="10"/>
  <c r="C153" i="10"/>
  <c r="C151" i="10"/>
  <c r="C149" i="10"/>
  <c r="G146" i="10"/>
  <c r="C141" i="10"/>
  <c r="C137" i="10"/>
  <c r="C130" i="10"/>
  <c r="C126" i="10"/>
  <c r="C122" i="10"/>
  <c r="C118" i="10"/>
  <c r="C114" i="10"/>
  <c r="BP109" i="2"/>
  <c r="CJ109" i="2" s="1"/>
  <c r="CJ7" i="14"/>
  <c r="E307" i="10"/>
  <c r="BS109" i="2"/>
  <c r="CL109" i="2" s="1"/>
  <c r="CL7" i="14"/>
  <c r="AF6" i="14"/>
  <c r="BS108" i="2"/>
  <c r="CL108" i="2" s="1"/>
  <c r="CL6" i="14"/>
  <c r="CJ8" i="14"/>
  <c r="BP110" i="2"/>
  <c r="CJ110" i="2" s="1"/>
  <c r="BS112" i="2"/>
  <c r="CL112" i="2" s="1"/>
  <c r="CL10" i="14"/>
  <c r="BS113" i="2"/>
  <c r="CL113" i="2" s="1"/>
  <c r="CL11" i="14"/>
  <c r="AW16" i="14"/>
  <c r="CH16" i="14"/>
  <c r="BP118" i="2"/>
  <c r="CJ118" i="2" s="1"/>
  <c r="CJ16" i="14"/>
  <c r="BS119" i="2"/>
  <c r="CL119" i="2" s="1"/>
  <c r="CL17" i="14"/>
  <c r="AW18" i="14"/>
  <c r="CH18" i="14"/>
  <c r="BP120" i="2"/>
  <c r="CJ120" i="2" s="1"/>
  <c r="CJ18" i="14"/>
  <c r="BP121" i="2"/>
  <c r="CJ121" i="2" s="1"/>
  <c r="CJ19" i="14"/>
  <c r="AW24" i="14"/>
  <c r="CH24" i="14"/>
  <c r="BP126" i="2"/>
  <c r="CJ126" i="2" s="1"/>
  <c r="CJ24" i="14"/>
  <c r="BS127" i="2"/>
  <c r="CL127" i="2" s="1"/>
  <c r="CL25" i="14"/>
  <c r="AW26" i="14"/>
  <c r="CH26" i="14"/>
  <c r="BP128" i="2"/>
  <c r="CJ128" i="2" s="1"/>
  <c r="CJ26" i="14"/>
  <c r="BP129" i="2"/>
  <c r="CJ129" i="2" s="1"/>
  <c r="CJ27" i="14"/>
  <c r="CH6" i="14"/>
  <c r="AS6" i="14"/>
  <c r="BP108" i="2"/>
  <c r="CJ108" i="2" s="1"/>
  <c r="CJ6" i="14"/>
  <c r="BS110" i="2"/>
  <c r="CL110" i="2" s="1"/>
  <c r="CL8" i="14"/>
  <c r="BP111" i="2"/>
  <c r="CJ111" i="2" s="1"/>
  <c r="CJ9" i="14"/>
  <c r="E309" i="10"/>
  <c r="BS111" i="2"/>
  <c r="CL111" i="2" s="1"/>
  <c r="CL9" i="14"/>
  <c r="BP112" i="2"/>
  <c r="CJ112" i="2" s="1"/>
  <c r="CJ10" i="14"/>
  <c r="BP113" i="2"/>
  <c r="CJ113" i="2" s="1"/>
  <c r="CJ11" i="14"/>
  <c r="CJ12" i="14"/>
  <c r="BP114" i="2"/>
  <c r="CJ114" i="2" s="1"/>
  <c r="BS115" i="2"/>
  <c r="CL115" i="2" s="1"/>
  <c r="CL13" i="14"/>
  <c r="AW14" i="14"/>
  <c r="CH14" i="14"/>
  <c r="BP116" i="2"/>
  <c r="CJ116" i="2" s="1"/>
  <c r="CJ14" i="14"/>
  <c r="BP117" i="2"/>
  <c r="CJ117" i="2" s="1"/>
  <c r="CJ15" i="14"/>
  <c r="AW20" i="14"/>
  <c r="CH20" i="14"/>
  <c r="BP122" i="2"/>
  <c r="CJ122" i="2" s="1"/>
  <c r="CJ20" i="14"/>
  <c r="BS123" i="2"/>
  <c r="CL123" i="2" s="1"/>
  <c r="CL21" i="14"/>
  <c r="AW22" i="14"/>
  <c r="CH22" i="14"/>
  <c r="BP124" i="2"/>
  <c r="CJ124" i="2" s="1"/>
  <c r="CJ22" i="14"/>
  <c r="BP125" i="2"/>
  <c r="CJ125" i="2" s="1"/>
  <c r="CJ23" i="14"/>
  <c r="AW28" i="14"/>
  <c r="CH28" i="14"/>
  <c r="BP130" i="2"/>
  <c r="CJ130" i="2" s="1"/>
  <c r="CJ28" i="14"/>
  <c r="BS131" i="2"/>
  <c r="CL131" i="2" s="1"/>
  <c r="CL29" i="14"/>
  <c r="AW30" i="14"/>
  <c r="CH30" i="14"/>
  <c r="BP132" i="2"/>
  <c r="CJ132" i="2" s="1"/>
  <c r="CJ30" i="14"/>
  <c r="BP133" i="2"/>
  <c r="CJ133" i="2" s="1"/>
  <c r="CJ31" i="14"/>
  <c r="BS114" i="2"/>
  <c r="CL114" i="2" s="1"/>
  <c r="CL12" i="14"/>
  <c r="AW13" i="14"/>
  <c r="CH13" i="14"/>
  <c r="BP115" i="2"/>
  <c r="CJ115" i="2" s="1"/>
  <c r="CJ13" i="14"/>
  <c r="BS116" i="2"/>
  <c r="CL116" i="2" s="1"/>
  <c r="CL14" i="14"/>
  <c r="BS117" i="2"/>
  <c r="CL117" i="2" s="1"/>
  <c r="CL15" i="14"/>
  <c r="BS118" i="2"/>
  <c r="CL118" i="2" s="1"/>
  <c r="CL16" i="14"/>
  <c r="AW17" i="14"/>
  <c r="CH17" i="14"/>
  <c r="BP119" i="2"/>
  <c r="CJ119" i="2" s="1"/>
  <c r="CJ17" i="14"/>
  <c r="BS120" i="2"/>
  <c r="CL120" i="2" s="1"/>
  <c r="CL18" i="14"/>
  <c r="BS121" i="2"/>
  <c r="CL121" i="2" s="1"/>
  <c r="CL19" i="14"/>
  <c r="BS122" i="2"/>
  <c r="CL122" i="2" s="1"/>
  <c r="CL20" i="14"/>
  <c r="AW21" i="14"/>
  <c r="CH21" i="14"/>
  <c r="BP123" i="2"/>
  <c r="CJ123" i="2" s="1"/>
  <c r="CJ21" i="14"/>
  <c r="BS124" i="2"/>
  <c r="CL124" i="2" s="1"/>
  <c r="CL22" i="14"/>
  <c r="BS125" i="2"/>
  <c r="CL125" i="2" s="1"/>
  <c r="CL23" i="14"/>
  <c r="BS126" i="2"/>
  <c r="CL126" i="2" s="1"/>
  <c r="CL24" i="14"/>
  <c r="AW25" i="14"/>
  <c r="CH25" i="14"/>
  <c r="BP127" i="2"/>
  <c r="CJ127" i="2" s="1"/>
  <c r="CJ25" i="14"/>
  <c r="BS128" i="2"/>
  <c r="CL128" i="2" s="1"/>
  <c r="CL26" i="14"/>
  <c r="BS129" i="2"/>
  <c r="CL129" i="2" s="1"/>
  <c r="CL27" i="14"/>
  <c r="BS130" i="2"/>
  <c r="CL130" i="2" s="1"/>
  <c r="CL28" i="14"/>
  <c r="AW29" i="14"/>
  <c r="CH29" i="14"/>
  <c r="BP131" i="2"/>
  <c r="CJ131" i="2" s="1"/>
  <c r="CJ29" i="14"/>
  <c r="BS132" i="2"/>
  <c r="CL132" i="2" s="1"/>
  <c r="CL30" i="14"/>
  <c r="BS133" i="2"/>
  <c r="CL133" i="2" s="1"/>
  <c r="CL31" i="14"/>
  <c r="BS134" i="2"/>
  <c r="CL134" i="2" s="1"/>
  <c r="CL32" i="14"/>
  <c r="AW33" i="14"/>
  <c r="CH33" i="14"/>
  <c r="BP135" i="2"/>
  <c r="CJ135" i="2" s="1"/>
  <c r="CJ33" i="14"/>
  <c r="BS136" i="2"/>
  <c r="CL136" i="2" s="1"/>
  <c r="CL34" i="14"/>
  <c r="BS137" i="2"/>
  <c r="CL137" i="2" s="1"/>
  <c r="CL35" i="14"/>
  <c r="BS138" i="2"/>
  <c r="CL138" i="2" s="1"/>
  <c r="CL36" i="14"/>
  <c r="AW37" i="14"/>
  <c r="CH37" i="14"/>
  <c r="BP139" i="2"/>
  <c r="CJ139" i="2" s="1"/>
  <c r="CJ37" i="14"/>
  <c r="BS140" i="2"/>
  <c r="CL140" i="2" s="1"/>
  <c r="CL38" i="14"/>
  <c r="BS141" i="2"/>
  <c r="CL141" i="2" s="1"/>
  <c r="CL39" i="14"/>
  <c r="BS142" i="2"/>
  <c r="CL142" i="2" s="1"/>
  <c r="CL40" i="14"/>
  <c r="AW41" i="14"/>
  <c r="CH41" i="14"/>
  <c r="BP143" i="2"/>
  <c r="CJ143" i="2" s="1"/>
  <c r="CJ41" i="14"/>
  <c r="BS144" i="2"/>
  <c r="CL144" i="2" s="1"/>
  <c r="CL42" i="14"/>
  <c r="BS145" i="2"/>
  <c r="CL145" i="2" s="1"/>
  <c r="CL43" i="14"/>
  <c r="BS146" i="2"/>
  <c r="CL146" i="2" s="1"/>
  <c r="CL44" i="14"/>
  <c r="AW45" i="14"/>
  <c r="CH45" i="14"/>
  <c r="BP147" i="2"/>
  <c r="CJ147" i="2" s="1"/>
  <c r="CJ45" i="14"/>
  <c r="BS148" i="2"/>
  <c r="CL148" i="2" s="1"/>
  <c r="CL46" i="14"/>
  <c r="BS149" i="2"/>
  <c r="CL149" i="2" s="1"/>
  <c r="CL47" i="14"/>
  <c r="BS150" i="2"/>
  <c r="CL150" i="2" s="1"/>
  <c r="CL48" i="14"/>
  <c r="AW49" i="14"/>
  <c r="CH49" i="14"/>
  <c r="BP151" i="2"/>
  <c r="CJ151" i="2" s="1"/>
  <c r="CJ49" i="14"/>
  <c r="BS152" i="2"/>
  <c r="CL152" i="2" s="1"/>
  <c r="CL50" i="14"/>
  <c r="BS153" i="2"/>
  <c r="CL153" i="2" s="1"/>
  <c r="CL51" i="14"/>
  <c r="BS154" i="2"/>
  <c r="CL154" i="2" s="1"/>
  <c r="CL52" i="14"/>
  <c r="BP155" i="2"/>
  <c r="CJ155" i="2" s="1"/>
  <c r="CJ53" i="14"/>
  <c r="BP156" i="2"/>
  <c r="CJ156" i="2" s="1"/>
  <c r="CJ54" i="14"/>
  <c r="BP157" i="2"/>
  <c r="CJ157" i="2" s="1"/>
  <c r="CJ55" i="14"/>
  <c r="BP158" i="2"/>
  <c r="CJ158" i="2" s="1"/>
  <c r="CJ56" i="14"/>
  <c r="BP159" i="2"/>
  <c r="CJ159" i="2" s="1"/>
  <c r="CJ57" i="14"/>
  <c r="BP160" i="2"/>
  <c r="CJ160" i="2" s="1"/>
  <c r="CJ58" i="14"/>
  <c r="BP161" i="2"/>
  <c r="CJ161" i="2" s="1"/>
  <c r="CJ59" i="14"/>
  <c r="BP162" i="2"/>
  <c r="CJ162" i="2" s="1"/>
  <c r="CJ60" i="14"/>
  <c r="BP163" i="2"/>
  <c r="CJ163" i="2" s="1"/>
  <c r="CJ61" i="14"/>
  <c r="AW62" i="14"/>
  <c r="CH62" i="14"/>
  <c r="BP164" i="2"/>
  <c r="CJ164" i="2" s="1"/>
  <c r="CJ62" i="14"/>
  <c r="AW63" i="14"/>
  <c r="CH63" i="14"/>
  <c r="BP165" i="2"/>
  <c r="CJ165" i="2" s="1"/>
  <c r="CJ63" i="14"/>
  <c r="AW64" i="14"/>
  <c r="CH64" i="14"/>
  <c r="BP166" i="2"/>
  <c r="CJ166" i="2" s="1"/>
  <c r="CJ64" i="14"/>
  <c r="AW65" i="14"/>
  <c r="CH65" i="14"/>
  <c r="BP167" i="2"/>
  <c r="CJ167" i="2" s="1"/>
  <c r="CJ65" i="14"/>
  <c r="AW66" i="14"/>
  <c r="CH66" i="14"/>
  <c r="BP168" i="2"/>
  <c r="CJ168" i="2" s="1"/>
  <c r="CJ66" i="14"/>
  <c r="AW67" i="14"/>
  <c r="CH67" i="14"/>
  <c r="BP169" i="2"/>
  <c r="CJ169" i="2" s="1"/>
  <c r="CJ67" i="14"/>
  <c r="AW68" i="14"/>
  <c r="CH68" i="14"/>
  <c r="BP170" i="2"/>
  <c r="CJ170" i="2" s="1"/>
  <c r="CJ68" i="14"/>
  <c r="AW69" i="14"/>
  <c r="CH69" i="14"/>
  <c r="BP171" i="2"/>
  <c r="CJ171" i="2" s="1"/>
  <c r="CJ69" i="14"/>
  <c r="AW70" i="14"/>
  <c r="CH70" i="14"/>
  <c r="BP172" i="2"/>
  <c r="CJ172" i="2" s="1"/>
  <c r="CJ70" i="14"/>
  <c r="AW71" i="14"/>
  <c r="CH71" i="14"/>
  <c r="BP173" i="2"/>
  <c r="CJ173" i="2" s="1"/>
  <c r="CJ71" i="14"/>
  <c r="AW72" i="14"/>
  <c r="CH72" i="14"/>
  <c r="BP174" i="2"/>
  <c r="CJ174" i="2" s="1"/>
  <c r="CJ72" i="14"/>
  <c r="AW73" i="14"/>
  <c r="CH73" i="14"/>
  <c r="BP175" i="2"/>
  <c r="CJ175" i="2" s="1"/>
  <c r="CJ73" i="14"/>
  <c r="AW74" i="14"/>
  <c r="CH74" i="14"/>
  <c r="BP176" i="2"/>
  <c r="CJ176" i="2" s="1"/>
  <c r="CJ74" i="14"/>
  <c r="AW75" i="14"/>
  <c r="CH75" i="14"/>
  <c r="BP177" i="2"/>
  <c r="CJ177" i="2" s="1"/>
  <c r="CJ75" i="14"/>
  <c r="AW76" i="14"/>
  <c r="CH76" i="14"/>
  <c r="BP178" i="2"/>
  <c r="CJ178" i="2" s="1"/>
  <c r="CJ76" i="14"/>
  <c r="AW77" i="14"/>
  <c r="CH77" i="14"/>
  <c r="BP179" i="2"/>
  <c r="CJ179" i="2" s="1"/>
  <c r="CJ77" i="14"/>
  <c r="BP180" i="2"/>
  <c r="CJ180" i="2" s="1"/>
  <c r="CJ78" i="14"/>
  <c r="BP181" i="2"/>
  <c r="CJ181" i="2" s="1"/>
  <c r="CJ79" i="14"/>
  <c r="BP182" i="2"/>
  <c r="CJ182" i="2" s="1"/>
  <c r="CJ80" i="14"/>
  <c r="BP183" i="2"/>
  <c r="CJ183" i="2" s="1"/>
  <c r="CJ81" i="14"/>
  <c r="BP184" i="2"/>
  <c r="CJ184" i="2" s="1"/>
  <c r="CJ82" i="14"/>
  <c r="BP185" i="2"/>
  <c r="CJ185" i="2" s="1"/>
  <c r="CJ83" i="14"/>
  <c r="BP186" i="2"/>
  <c r="CJ186" i="2" s="1"/>
  <c r="CJ84" i="14"/>
  <c r="BP187" i="2"/>
  <c r="CJ187" i="2" s="1"/>
  <c r="CJ85" i="14"/>
  <c r="BP188" i="2"/>
  <c r="CJ188" i="2" s="1"/>
  <c r="CJ86" i="14"/>
  <c r="AW87" i="14"/>
  <c r="CH87" i="14"/>
  <c r="BP189" i="2"/>
  <c r="CJ189" i="2" s="1"/>
  <c r="CJ87" i="14"/>
  <c r="AW88" i="14"/>
  <c r="CH88" i="14"/>
  <c r="BP190" i="2"/>
  <c r="CJ190" i="2" s="1"/>
  <c r="CJ88" i="14"/>
  <c r="AW89" i="14"/>
  <c r="CH89" i="14"/>
  <c r="BP191" i="2"/>
  <c r="CJ191" i="2" s="1"/>
  <c r="CJ89" i="14"/>
  <c r="AW90" i="14"/>
  <c r="CH90" i="14"/>
  <c r="BP192" i="2"/>
  <c r="CJ192" i="2" s="1"/>
  <c r="CJ90" i="14"/>
  <c r="AW91" i="14"/>
  <c r="CH91" i="14"/>
  <c r="BP193" i="2"/>
  <c r="CJ193" i="2" s="1"/>
  <c r="CJ91" i="14"/>
  <c r="AW92" i="14"/>
  <c r="CH92" i="14"/>
  <c r="BP194" i="2"/>
  <c r="CJ194" i="2" s="1"/>
  <c r="CJ92" i="14"/>
  <c r="AW93" i="14"/>
  <c r="CH93" i="14"/>
  <c r="BP195" i="2"/>
  <c r="CJ195" i="2" s="1"/>
  <c r="CJ93" i="14"/>
  <c r="AW94" i="14"/>
  <c r="CH94" i="14"/>
  <c r="BP196" i="2"/>
  <c r="CJ196" i="2" s="1"/>
  <c r="CJ94" i="14"/>
  <c r="AW95" i="14"/>
  <c r="CH95" i="14"/>
  <c r="BP197" i="2"/>
  <c r="CJ197" i="2" s="1"/>
  <c r="CJ95" i="14"/>
  <c r="AW96" i="14"/>
  <c r="CH96" i="14"/>
  <c r="BP198" i="2"/>
  <c r="CJ198" i="2" s="1"/>
  <c r="CJ96" i="14"/>
  <c r="AW97" i="14"/>
  <c r="CH97" i="14"/>
  <c r="BP199" i="2"/>
  <c r="CJ199" i="2" s="1"/>
  <c r="CJ97" i="14"/>
  <c r="AW98" i="14"/>
  <c r="CH98" i="14"/>
  <c r="BP200" i="2"/>
  <c r="CJ200" i="2" s="1"/>
  <c r="CJ98" i="14"/>
  <c r="AW99" i="14"/>
  <c r="CH99" i="14"/>
  <c r="BP201" i="2"/>
  <c r="CJ201" i="2" s="1"/>
  <c r="CJ99" i="14"/>
  <c r="AW100" i="14"/>
  <c r="CH100" i="14"/>
  <c r="BP202" i="2"/>
  <c r="CJ202" i="2" s="1"/>
  <c r="CJ100" i="14"/>
  <c r="AW101" i="14"/>
  <c r="CH101" i="14"/>
  <c r="BP203" i="2"/>
  <c r="CJ203" i="2" s="1"/>
  <c r="CJ101" i="14"/>
  <c r="AW102" i="14"/>
  <c r="CH102" i="14"/>
  <c r="BP204" i="2"/>
  <c r="CJ204" i="2" s="1"/>
  <c r="CJ102" i="14"/>
  <c r="AW103" i="14"/>
  <c r="CH103" i="14"/>
  <c r="BP205" i="2"/>
  <c r="CJ205" i="2" s="1"/>
  <c r="CJ103" i="14"/>
  <c r="AW104" i="14"/>
  <c r="CH104" i="14"/>
  <c r="BP206" i="2"/>
  <c r="CJ206" i="2" s="1"/>
  <c r="CJ104" i="14"/>
  <c r="AW105" i="14"/>
  <c r="CH105" i="14"/>
  <c r="BP207" i="2"/>
  <c r="CJ207" i="2" s="1"/>
  <c r="CJ105" i="14"/>
  <c r="M203" i="9"/>
  <c r="K203" i="9"/>
  <c r="F203" i="9"/>
  <c r="D203" i="9"/>
  <c r="G202" i="9"/>
  <c r="I202" i="9"/>
  <c r="H202" i="9"/>
  <c r="M201" i="9"/>
  <c r="K201" i="9"/>
  <c r="F201" i="9"/>
  <c r="D201" i="9"/>
  <c r="G200" i="9"/>
  <c r="I200" i="9"/>
  <c r="H200" i="9"/>
  <c r="M199" i="9"/>
  <c r="K199" i="9"/>
  <c r="F199" i="9"/>
  <c r="D199" i="9"/>
  <c r="G198" i="9"/>
  <c r="I198" i="9"/>
  <c r="H198" i="9"/>
  <c r="M197" i="9"/>
  <c r="K197" i="9"/>
  <c r="F197" i="9"/>
  <c r="D197" i="9"/>
  <c r="G196" i="9"/>
  <c r="I196" i="9"/>
  <c r="H196" i="9"/>
  <c r="M195" i="9"/>
  <c r="K195" i="9"/>
  <c r="F195" i="9"/>
  <c r="D195" i="9"/>
  <c r="G194" i="9"/>
  <c r="I194" i="9"/>
  <c r="H194" i="9"/>
  <c r="M193" i="9"/>
  <c r="K193" i="9"/>
  <c r="F193" i="9"/>
  <c r="D193" i="9"/>
  <c r="G192" i="9"/>
  <c r="I192" i="9"/>
  <c r="H192" i="9"/>
  <c r="M191" i="9"/>
  <c r="K191" i="9"/>
  <c r="F191" i="9"/>
  <c r="D191" i="9"/>
  <c r="G190" i="9"/>
  <c r="I190" i="9"/>
  <c r="H190" i="9"/>
  <c r="M189" i="9"/>
  <c r="K189" i="9"/>
  <c r="F189" i="9"/>
  <c r="D189" i="9"/>
  <c r="G188" i="9"/>
  <c r="I188" i="9"/>
  <c r="H188" i="9"/>
  <c r="M187" i="9"/>
  <c r="K187" i="9"/>
  <c r="F187" i="9"/>
  <c r="D187" i="9"/>
  <c r="G186" i="9"/>
  <c r="I186" i="9"/>
  <c r="H186" i="9"/>
  <c r="M185" i="9"/>
  <c r="K185" i="9"/>
  <c r="F185" i="9"/>
  <c r="D185" i="9"/>
  <c r="G184" i="9"/>
  <c r="I184" i="9"/>
  <c r="H184" i="9"/>
  <c r="M183" i="9"/>
  <c r="K183" i="9"/>
  <c r="F183" i="9"/>
  <c r="D183" i="9"/>
  <c r="G182" i="9"/>
  <c r="I182" i="9"/>
  <c r="H182" i="9"/>
  <c r="M181" i="9"/>
  <c r="K181" i="9"/>
  <c r="F181" i="9"/>
  <c r="D181" i="9"/>
  <c r="G180" i="9"/>
  <c r="I180" i="9"/>
  <c r="H180" i="9"/>
  <c r="M179" i="9"/>
  <c r="K179" i="9"/>
  <c r="F179" i="9"/>
  <c r="D179" i="9"/>
  <c r="G178" i="9"/>
  <c r="I178" i="9"/>
  <c r="H178" i="9"/>
  <c r="G177" i="9"/>
  <c r="I177" i="9"/>
  <c r="H177" i="9"/>
  <c r="G175" i="9"/>
  <c r="I175" i="9"/>
  <c r="H175" i="9"/>
  <c r="G173" i="9"/>
  <c r="I173" i="9"/>
  <c r="H173" i="9"/>
  <c r="G171" i="9"/>
  <c r="I171" i="9"/>
  <c r="H171" i="9"/>
  <c r="G169" i="9"/>
  <c r="I169" i="9"/>
  <c r="H169" i="9"/>
  <c r="G167" i="9"/>
  <c r="I167" i="9"/>
  <c r="H167" i="9"/>
  <c r="G165" i="9"/>
  <c r="I165" i="9"/>
  <c r="H165" i="9"/>
  <c r="G163" i="9"/>
  <c r="I163" i="9"/>
  <c r="H163" i="9"/>
  <c r="G161" i="9"/>
  <c r="I161" i="9"/>
  <c r="H161" i="9"/>
  <c r="K160" i="9"/>
  <c r="B159" i="9"/>
  <c r="G159" i="9"/>
  <c r="I159" i="9"/>
  <c r="H159" i="9"/>
  <c r="K158" i="9"/>
  <c r="B157" i="9"/>
  <c r="G157" i="9"/>
  <c r="I157" i="9"/>
  <c r="H157" i="9"/>
  <c r="K156" i="9"/>
  <c r="B155" i="9"/>
  <c r="G155" i="9"/>
  <c r="I155" i="9"/>
  <c r="H155" i="9"/>
  <c r="B154" i="9"/>
  <c r="G154" i="9"/>
  <c r="I154" i="9"/>
  <c r="H154" i="9"/>
  <c r="K153" i="9"/>
  <c r="M152" i="9"/>
  <c r="G151" i="9"/>
  <c r="I151" i="9"/>
  <c r="H151" i="9"/>
  <c r="K150" i="9"/>
  <c r="C149" i="9"/>
  <c r="G149" i="9"/>
  <c r="I149" i="9"/>
  <c r="H149" i="9"/>
  <c r="G147" i="9"/>
  <c r="I147" i="9"/>
  <c r="H147" i="9"/>
  <c r="K146" i="9"/>
  <c r="C145" i="9"/>
  <c r="G145" i="9"/>
  <c r="I145" i="9"/>
  <c r="H145" i="9"/>
  <c r="C143" i="9"/>
  <c r="G143" i="9"/>
  <c r="I143" i="9"/>
  <c r="H143" i="9"/>
  <c r="K142" i="9"/>
  <c r="C141" i="9"/>
  <c r="G141" i="9"/>
  <c r="I141" i="9"/>
  <c r="H141" i="9"/>
  <c r="C139" i="9"/>
  <c r="G139" i="9"/>
  <c r="I139" i="9"/>
  <c r="H139" i="9"/>
  <c r="K138" i="9"/>
  <c r="C137" i="9"/>
  <c r="G137" i="9"/>
  <c r="I137" i="9"/>
  <c r="H137" i="9"/>
  <c r="C135" i="9"/>
  <c r="G135" i="9"/>
  <c r="I135" i="9"/>
  <c r="H135" i="9"/>
  <c r="K134" i="9"/>
  <c r="C133" i="9"/>
  <c r="G133" i="9"/>
  <c r="I133" i="9"/>
  <c r="H133" i="9"/>
  <c r="C131" i="9"/>
  <c r="G131" i="9"/>
  <c r="I131" i="9"/>
  <c r="H131" i="9"/>
  <c r="K130" i="9"/>
  <c r="C129" i="9"/>
  <c r="G129" i="9"/>
  <c r="I129" i="9"/>
  <c r="H129" i="9"/>
  <c r="C127" i="9"/>
  <c r="G127" i="9"/>
  <c r="I127" i="9"/>
  <c r="H127" i="9"/>
  <c r="K126" i="9"/>
  <c r="C125" i="9"/>
  <c r="G125" i="9"/>
  <c r="I125" i="9"/>
  <c r="H125" i="9"/>
  <c r="C123" i="9"/>
  <c r="G123" i="9"/>
  <c r="I123" i="9"/>
  <c r="H123" i="9"/>
  <c r="K122" i="9"/>
  <c r="C121" i="9"/>
  <c r="G121" i="9"/>
  <c r="I121" i="9"/>
  <c r="H121" i="9"/>
  <c r="C119" i="9"/>
  <c r="G119" i="9"/>
  <c r="I119" i="9"/>
  <c r="H119" i="9"/>
  <c r="K118" i="9"/>
  <c r="C117" i="9"/>
  <c r="G117" i="9"/>
  <c r="I117" i="9"/>
  <c r="H117" i="9"/>
  <c r="C115" i="9"/>
  <c r="G115" i="9"/>
  <c r="I115" i="9"/>
  <c r="H115" i="9"/>
  <c r="K114" i="9"/>
  <c r="C113" i="9"/>
  <c r="G113" i="9"/>
  <c r="I113" i="9"/>
  <c r="H113" i="9"/>
  <c r="C111" i="9"/>
  <c r="I111" i="9"/>
  <c r="H111" i="9"/>
  <c r="I110" i="9"/>
  <c r="H110" i="9"/>
  <c r="M107" i="9"/>
  <c r="B203" i="10"/>
  <c r="D203" i="10"/>
  <c r="B202" i="10"/>
  <c r="D202" i="10"/>
  <c r="B200" i="10"/>
  <c r="D200" i="10"/>
  <c r="B199" i="10"/>
  <c r="D199" i="10"/>
  <c r="B198" i="10"/>
  <c r="D198" i="10"/>
  <c r="B196" i="10"/>
  <c r="D196" i="10"/>
  <c r="B195" i="10"/>
  <c r="D195" i="10"/>
  <c r="B194" i="10"/>
  <c r="D194" i="10"/>
  <c r="B192" i="10"/>
  <c r="D192" i="10"/>
  <c r="B191" i="10"/>
  <c r="D191" i="10"/>
  <c r="B190" i="10"/>
  <c r="D190" i="10"/>
  <c r="B188" i="10"/>
  <c r="D188" i="10"/>
  <c r="B187" i="10"/>
  <c r="D187" i="10"/>
  <c r="B186" i="10"/>
  <c r="D186" i="10"/>
  <c r="B184" i="10"/>
  <c r="D184" i="10"/>
  <c r="G183" i="10"/>
  <c r="H182" i="10"/>
  <c r="E182" i="10"/>
  <c r="B182" i="10"/>
  <c r="H181" i="10"/>
  <c r="E181" i="10"/>
  <c r="B181" i="10"/>
  <c r="H180" i="10"/>
  <c r="E180" i="10"/>
  <c r="B180" i="10"/>
  <c r="H179" i="10"/>
  <c r="E179" i="10"/>
  <c r="B179" i="10"/>
  <c r="H178" i="10"/>
  <c r="E178" i="10"/>
  <c r="B178" i="10"/>
  <c r="H177" i="10"/>
  <c r="E177" i="10"/>
  <c r="B177" i="10"/>
  <c r="H176" i="10"/>
  <c r="E176" i="10"/>
  <c r="B176" i="10"/>
  <c r="H175" i="10"/>
  <c r="E175" i="10"/>
  <c r="B175" i="10"/>
  <c r="H174" i="10"/>
  <c r="E174" i="10"/>
  <c r="B174" i="10"/>
  <c r="H173" i="10"/>
  <c r="E173" i="10"/>
  <c r="B173" i="10"/>
  <c r="H172" i="10"/>
  <c r="E172" i="10"/>
  <c r="B172" i="10"/>
  <c r="H171" i="10"/>
  <c r="E171" i="10"/>
  <c r="B171" i="10"/>
  <c r="H170" i="10"/>
  <c r="E170" i="10"/>
  <c r="B170" i="10"/>
  <c r="H169" i="10"/>
  <c r="E169" i="10"/>
  <c r="B169" i="10"/>
  <c r="H168" i="10"/>
  <c r="E168" i="10"/>
  <c r="B168" i="10"/>
  <c r="H167" i="10"/>
  <c r="E167" i="10"/>
  <c r="B167" i="10"/>
  <c r="H166" i="10"/>
  <c r="E166" i="10"/>
  <c r="B166" i="10"/>
  <c r="H165" i="10"/>
  <c r="E165" i="10"/>
  <c r="B165" i="10"/>
  <c r="H164" i="10"/>
  <c r="E164" i="10"/>
  <c r="B164" i="10"/>
  <c r="H163" i="10"/>
  <c r="E163" i="10"/>
  <c r="B163" i="10"/>
  <c r="H162" i="10"/>
  <c r="E162" i="10"/>
  <c r="B162" i="10"/>
  <c r="H161" i="10"/>
  <c r="E161" i="10"/>
  <c r="B161" i="10"/>
  <c r="H160" i="10"/>
  <c r="E160" i="10"/>
  <c r="B160" i="10"/>
  <c r="H159" i="10"/>
  <c r="E159" i="10"/>
  <c r="B159" i="10"/>
  <c r="H158" i="10"/>
  <c r="E158" i="10"/>
  <c r="B158" i="10"/>
  <c r="H157" i="10"/>
  <c r="E157" i="10"/>
  <c r="B157" i="10"/>
  <c r="H156" i="10"/>
  <c r="E156" i="10"/>
  <c r="B156" i="10"/>
  <c r="H155" i="10"/>
  <c r="E155" i="10"/>
  <c r="B155" i="10"/>
  <c r="H154" i="10"/>
  <c r="E154" i="10"/>
  <c r="B154" i="10"/>
  <c r="H153" i="10"/>
  <c r="E153" i="10"/>
  <c r="B153" i="10"/>
  <c r="H152" i="10"/>
  <c r="E152" i="10"/>
  <c r="B152" i="10"/>
  <c r="H151" i="10"/>
  <c r="E151" i="10"/>
  <c r="B151" i="10"/>
  <c r="H150" i="10"/>
  <c r="E150" i="10"/>
  <c r="B150" i="10"/>
  <c r="H149" i="10"/>
  <c r="E149" i="10"/>
  <c r="B149" i="10"/>
  <c r="H148" i="10"/>
  <c r="E148" i="10"/>
  <c r="B148" i="10"/>
  <c r="B147" i="10"/>
  <c r="D147" i="10"/>
  <c r="C146" i="10"/>
  <c r="G145" i="10"/>
  <c r="B144" i="10"/>
  <c r="D144" i="10"/>
  <c r="C143" i="10"/>
  <c r="D143" i="10"/>
  <c r="C140" i="10"/>
  <c r="D140" i="10"/>
  <c r="C139" i="10"/>
  <c r="D139" i="10"/>
  <c r="C136" i="10"/>
  <c r="D136" i="10"/>
  <c r="C135" i="10"/>
  <c r="D135" i="10"/>
  <c r="B133" i="10"/>
  <c r="D133" i="10"/>
  <c r="C132" i="10"/>
  <c r="D132" i="10"/>
  <c r="C129" i="10"/>
  <c r="D129" i="10"/>
  <c r="C128" i="10"/>
  <c r="D128" i="10"/>
  <c r="C125" i="10"/>
  <c r="D125" i="10"/>
  <c r="C124" i="10"/>
  <c r="D124" i="10"/>
  <c r="C121" i="10"/>
  <c r="D121" i="10"/>
  <c r="C120" i="10"/>
  <c r="D120" i="10"/>
  <c r="C117" i="10"/>
  <c r="D117" i="10"/>
  <c r="C116" i="10"/>
  <c r="D116" i="10"/>
  <c r="C113" i="10"/>
  <c r="D113" i="10"/>
  <c r="C112" i="10"/>
  <c r="D112" i="10"/>
  <c r="B403" i="10"/>
  <c r="D403" i="10"/>
  <c r="B401" i="10"/>
  <c r="D401" i="10"/>
  <c r="G400" i="10"/>
  <c r="D400" i="10"/>
  <c r="G398" i="10"/>
  <c r="D398" i="10"/>
  <c r="B395" i="10"/>
  <c r="D395" i="10"/>
  <c r="C393" i="10"/>
  <c r="D393" i="10"/>
  <c r="B392" i="10"/>
  <c r="D392" i="10"/>
  <c r="E390" i="10"/>
  <c r="D390" i="10"/>
  <c r="C387" i="10"/>
  <c r="D387" i="10"/>
  <c r="C385" i="10"/>
  <c r="D385" i="10"/>
  <c r="B384" i="10"/>
  <c r="D384" i="10"/>
  <c r="E382" i="10"/>
  <c r="D382" i="10"/>
  <c r="C379" i="10"/>
  <c r="D379" i="10"/>
  <c r="C377" i="10"/>
  <c r="D377" i="10"/>
  <c r="B376" i="10"/>
  <c r="D376" i="10"/>
  <c r="E374" i="10"/>
  <c r="D374" i="10"/>
  <c r="C371" i="10"/>
  <c r="D371" i="10"/>
  <c r="C369" i="10"/>
  <c r="D369" i="10"/>
  <c r="B368" i="10"/>
  <c r="D368" i="10"/>
  <c r="E366" i="10"/>
  <c r="D366" i="10"/>
  <c r="C363" i="10"/>
  <c r="D363" i="10"/>
  <c r="C361" i="10"/>
  <c r="D361" i="10"/>
  <c r="B360" i="10"/>
  <c r="D360" i="10"/>
  <c r="E358" i="10"/>
  <c r="D358" i="10"/>
  <c r="C355" i="10"/>
  <c r="D355" i="10"/>
  <c r="C353" i="10"/>
  <c r="D353" i="10"/>
  <c r="B352" i="10"/>
  <c r="D352" i="10"/>
  <c r="E350" i="10"/>
  <c r="D350" i="10"/>
  <c r="C347" i="10"/>
  <c r="D347" i="10"/>
  <c r="C345" i="10"/>
  <c r="D345" i="10"/>
  <c r="B344" i="10"/>
  <c r="D344" i="10"/>
  <c r="E342" i="10"/>
  <c r="D342" i="10"/>
  <c r="C339" i="10"/>
  <c r="D339" i="10"/>
  <c r="C337" i="10"/>
  <c r="D337" i="10"/>
  <c r="B336" i="10"/>
  <c r="D336" i="10"/>
  <c r="E334" i="10"/>
  <c r="D334" i="10"/>
  <c r="C331" i="10"/>
  <c r="D331" i="10"/>
  <c r="C329" i="10"/>
  <c r="D329" i="10"/>
  <c r="B328" i="10"/>
  <c r="D328" i="10"/>
  <c r="E326" i="10"/>
  <c r="D326" i="10"/>
  <c r="C323" i="10"/>
  <c r="D323" i="10"/>
  <c r="C321" i="10"/>
  <c r="D321" i="10"/>
  <c r="B320" i="10"/>
  <c r="D320" i="10"/>
  <c r="E318" i="10"/>
  <c r="D318" i="10"/>
  <c r="E315" i="10"/>
  <c r="D315" i="10"/>
  <c r="C313" i="10"/>
  <c r="D313" i="10"/>
  <c r="B312" i="10"/>
  <c r="D312" i="10"/>
  <c r="AW32" i="14"/>
  <c r="CH32" i="14"/>
  <c r="BP134" i="2"/>
  <c r="CJ134" i="2" s="1"/>
  <c r="CJ32" i="14"/>
  <c r="BS135" i="2"/>
  <c r="CL135" i="2" s="1"/>
  <c r="CL33" i="14"/>
  <c r="AW34" i="14"/>
  <c r="CH34" i="14"/>
  <c r="BP136" i="2"/>
  <c r="CJ136" i="2" s="1"/>
  <c r="CJ34" i="14"/>
  <c r="BP137" i="2"/>
  <c r="CJ137" i="2" s="1"/>
  <c r="CJ35" i="14"/>
  <c r="AW36" i="14"/>
  <c r="CH36" i="14"/>
  <c r="BP138" i="2"/>
  <c r="CJ138" i="2" s="1"/>
  <c r="CJ36" i="14"/>
  <c r="BS139" i="2"/>
  <c r="CL139" i="2" s="1"/>
  <c r="CL37" i="14"/>
  <c r="AW38" i="14"/>
  <c r="CH38" i="14"/>
  <c r="BP140" i="2"/>
  <c r="CJ140" i="2" s="1"/>
  <c r="CJ38" i="14"/>
  <c r="BP141" i="2"/>
  <c r="CJ141" i="2" s="1"/>
  <c r="CJ39" i="14"/>
  <c r="AW40" i="14"/>
  <c r="CH40" i="14"/>
  <c r="BP142" i="2"/>
  <c r="CJ142" i="2" s="1"/>
  <c r="CJ40" i="14"/>
  <c r="BS143" i="2"/>
  <c r="CL143" i="2" s="1"/>
  <c r="CL41" i="14"/>
  <c r="AW42" i="14"/>
  <c r="CH42" i="14"/>
  <c r="BP144" i="2"/>
  <c r="CJ144" i="2" s="1"/>
  <c r="CJ42" i="14"/>
  <c r="BP145" i="2"/>
  <c r="CJ145" i="2" s="1"/>
  <c r="CJ43" i="14"/>
  <c r="AW44" i="14"/>
  <c r="CH44" i="14"/>
  <c r="BP146" i="2"/>
  <c r="CJ146" i="2" s="1"/>
  <c r="CJ44" i="14"/>
  <c r="BS147" i="2"/>
  <c r="CL147" i="2" s="1"/>
  <c r="CL45" i="14"/>
  <c r="AW46" i="14"/>
  <c r="CH46" i="14"/>
  <c r="BP148" i="2"/>
  <c r="CJ148" i="2" s="1"/>
  <c r="CJ46" i="14"/>
  <c r="BP149" i="2"/>
  <c r="CJ149" i="2" s="1"/>
  <c r="CJ47" i="14"/>
  <c r="AW48" i="14"/>
  <c r="CH48" i="14"/>
  <c r="BP150" i="2"/>
  <c r="CJ150" i="2" s="1"/>
  <c r="CJ48" i="14"/>
  <c r="BS151" i="2"/>
  <c r="CL151" i="2" s="1"/>
  <c r="CL49" i="14"/>
  <c r="AW50" i="14"/>
  <c r="CH50" i="14"/>
  <c r="BP152" i="2"/>
  <c r="CJ152" i="2" s="1"/>
  <c r="CJ50" i="14"/>
  <c r="BP153" i="2"/>
  <c r="CJ153" i="2" s="1"/>
  <c r="CJ51" i="14"/>
  <c r="BP154" i="2"/>
  <c r="CJ154" i="2" s="1"/>
  <c r="CJ52" i="14"/>
  <c r="BS155" i="2"/>
  <c r="CL155" i="2" s="1"/>
  <c r="CL53" i="14"/>
  <c r="BS156" i="2"/>
  <c r="CL156" i="2" s="1"/>
  <c r="CL54" i="14"/>
  <c r="BS157" i="2"/>
  <c r="CL157" i="2" s="1"/>
  <c r="CL55" i="14"/>
  <c r="BS158" i="2"/>
  <c r="CL158" i="2" s="1"/>
  <c r="CL56" i="14"/>
  <c r="BS159" i="2"/>
  <c r="CL159" i="2" s="1"/>
  <c r="CL57" i="14"/>
  <c r="BS160" i="2"/>
  <c r="CL160" i="2" s="1"/>
  <c r="CL58" i="14"/>
  <c r="BS161" i="2"/>
  <c r="CL161" i="2" s="1"/>
  <c r="CL59" i="14"/>
  <c r="BS162" i="2"/>
  <c r="CL162" i="2" s="1"/>
  <c r="CL60" i="14"/>
  <c r="BS163" i="2"/>
  <c r="CL163" i="2" s="1"/>
  <c r="CL61" i="14"/>
  <c r="BS164" i="2"/>
  <c r="CL164" i="2" s="1"/>
  <c r="CL62" i="14"/>
  <c r="BS165" i="2"/>
  <c r="CL165" i="2" s="1"/>
  <c r="CL63" i="14"/>
  <c r="BS166" i="2"/>
  <c r="CL166" i="2" s="1"/>
  <c r="CL64" i="14"/>
  <c r="BS167" i="2"/>
  <c r="CL167" i="2" s="1"/>
  <c r="CL65" i="14"/>
  <c r="BS168" i="2"/>
  <c r="CL168" i="2" s="1"/>
  <c r="CL66" i="14"/>
  <c r="BS169" i="2"/>
  <c r="CL169" i="2" s="1"/>
  <c r="CL67" i="14"/>
  <c r="BS170" i="2"/>
  <c r="CL170" i="2" s="1"/>
  <c r="CL68" i="14"/>
  <c r="BS171" i="2"/>
  <c r="CL171" i="2" s="1"/>
  <c r="CL69" i="14"/>
  <c r="BS172" i="2"/>
  <c r="CL172" i="2" s="1"/>
  <c r="CL70" i="14"/>
  <c r="BS173" i="2"/>
  <c r="CL173" i="2" s="1"/>
  <c r="CL71" i="14"/>
  <c r="BS174" i="2"/>
  <c r="CL174" i="2" s="1"/>
  <c r="CL72" i="14"/>
  <c r="BS175" i="2"/>
  <c r="CL175" i="2" s="1"/>
  <c r="CL73" i="14"/>
  <c r="BS176" i="2"/>
  <c r="CL176" i="2" s="1"/>
  <c r="CL74" i="14"/>
  <c r="BS177" i="2"/>
  <c r="CL177" i="2" s="1"/>
  <c r="CL75" i="14"/>
  <c r="BS178" i="2"/>
  <c r="CL178" i="2" s="1"/>
  <c r="CL76" i="14"/>
  <c r="BS179" i="2"/>
  <c r="CL179" i="2" s="1"/>
  <c r="CL77" i="14"/>
  <c r="BS180" i="2"/>
  <c r="CL180" i="2" s="1"/>
  <c r="CL78" i="14"/>
  <c r="BS181" i="2"/>
  <c r="CL181" i="2" s="1"/>
  <c r="CL79" i="14"/>
  <c r="BS182" i="2"/>
  <c r="CL182" i="2" s="1"/>
  <c r="CL80" i="14"/>
  <c r="BS183" i="2"/>
  <c r="CL183" i="2" s="1"/>
  <c r="CL81" i="14"/>
  <c r="BS184" i="2"/>
  <c r="CL184" i="2" s="1"/>
  <c r="CL82" i="14"/>
  <c r="BS185" i="2"/>
  <c r="CL185" i="2" s="1"/>
  <c r="CL83" i="14"/>
  <c r="BS186" i="2"/>
  <c r="CL186" i="2" s="1"/>
  <c r="CL84" i="14"/>
  <c r="BS187" i="2"/>
  <c r="CL187" i="2" s="1"/>
  <c r="CL85" i="14"/>
  <c r="BS188" i="2"/>
  <c r="CL188" i="2" s="1"/>
  <c r="CL86" i="14"/>
  <c r="BS189" i="2"/>
  <c r="CL189" i="2" s="1"/>
  <c r="CL87" i="14"/>
  <c r="BS190" i="2"/>
  <c r="CL190" i="2" s="1"/>
  <c r="CL88" i="14"/>
  <c r="BS191" i="2"/>
  <c r="CL191" i="2" s="1"/>
  <c r="CL89" i="14"/>
  <c r="BS192" i="2"/>
  <c r="CL192" i="2" s="1"/>
  <c r="CL90" i="14"/>
  <c r="BS193" i="2"/>
  <c r="CL193" i="2" s="1"/>
  <c r="CL91" i="14"/>
  <c r="BS194" i="2"/>
  <c r="CL194" i="2" s="1"/>
  <c r="CL92" i="14"/>
  <c r="BS195" i="2"/>
  <c r="CL195" i="2" s="1"/>
  <c r="CL93" i="14"/>
  <c r="BS196" i="2"/>
  <c r="CL196" i="2" s="1"/>
  <c r="CL94" i="14"/>
  <c r="BS197" i="2"/>
  <c r="CL197" i="2" s="1"/>
  <c r="CL95" i="14"/>
  <c r="BS198" i="2"/>
  <c r="CL198" i="2" s="1"/>
  <c r="CL96" i="14"/>
  <c r="BS199" i="2"/>
  <c r="CL199" i="2" s="1"/>
  <c r="CL97" i="14"/>
  <c r="BS200" i="2"/>
  <c r="CL200" i="2" s="1"/>
  <c r="CL98" i="14"/>
  <c r="BS201" i="2"/>
  <c r="CL201" i="2" s="1"/>
  <c r="CL99" i="14"/>
  <c r="BS202" i="2"/>
  <c r="CL202" i="2" s="1"/>
  <c r="CL100" i="14"/>
  <c r="BS203" i="2"/>
  <c r="CL203" i="2" s="1"/>
  <c r="CL101" i="14"/>
  <c r="BS204" i="2"/>
  <c r="CL204" i="2" s="1"/>
  <c r="CL102" i="14"/>
  <c r="BS205" i="2"/>
  <c r="CL205" i="2" s="1"/>
  <c r="CL103" i="14"/>
  <c r="BS206" i="2"/>
  <c r="CL206" i="2" s="1"/>
  <c r="CL104" i="14"/>
  <c r="BS207" i="2"/>
  <c r="CL207" i="2" s="1"/>
  <c r="CL105" i="14"/>
  <c r="G203" i="9"/>
  <c r="I203" i="9"/>
  <c r="H203" i="9"/>
  <c r="G201" i="9"/>
  <c r="I201" i="9"/>
  <c r="H201" i="9"/>
  <c r="G199" i="9"/>
  <c r="I199" i="9"/>
  <c r="H199" i="9"/>
  <c r="G197" i="9"/>
  <c r="I197" i="9"/>
  <c r="H197" i="9"/>
  <c r="G195" i="9"/>
  <c r="I195" i="9"/>
  <c r="H195" i="9"/>
  <c r="G193" i="9"/>
  <c r="I193" i="9"/>
  <c r="H193" i="9"/>
  <c r="G191" i="9"/>
  <c r="I191" i="9"/>
  <c r="H191" i="9"/>
  <c r="G189" i="9"/>
  <c r="I189" i="9"/>
  <c r="H189" i="9"/>
  <c r="G187" i="9"/>
  <c r="I187" i="9"/>
  <c r="H187" i="9"/>
  <c r="G185" i="9"/>
  <c r="I185" i="9"/>
  <c r="H185" i="9"/>
  <c r="G183" i="9"/>
  <c r="I183" i="9"/>
  <c r="H183" i="9"/>
  <c r="G181" i="9"/>
  <c r="I181" i="9"/>
  <c r="H181" i="9"/>
  <c r="G179" i="9"/>
  <c r="I179" i="9"/>
  <c r="H179" i="9"/>
  <c r="C176" i="9"/>
  <c r="G176" i="9"/>
  <c r="I176" i="9"/>
  <c r="H176" i="9"/>
  <c r="C174" i="9"/>
  <c r="G174" i="9"/>
  <c r="I174" i="9"/>
  <c r="H174" i="9"/>
  <c r="C172" i="9"/>
  <c r="G172" i="9"/>
  <c r="I172" i="9"/>
  <c r="H172" i="9"/>
  <c r="C170" i="9"/>
  <c r="G170" i="9"/>
  <c r="I170" i="9"/>
  <c r="H170" i="9"/>
  <c r="C168" i="9"/>
  <c r="G168" i="9"/>
  <c r="I168" i="9"/>
  <c r="H168" i="9"/>
  <c r="C166" i="9"/>
  <c r="G166" i="9"/>
  <c r="I166" i="9"/>
  <c r="H166" i="9"/>
  <c r="C164" i="9"/>
  <c r="G164" i="9"/>
  <c r="I164" i="9"/>
  <c r="H164" i="9"/>
  <c r="C162" i="9"/>
  <c r="G162" i="9"/>
  <c r="I162" i="9"/>
  <c r="H162" i="9"/>
  <c r="B160" i="9"/>
  <c r="G160" i="9"/>
  <c r="I160" i="9"/>
  <c r="H160" i="9"/>
  <c r="B158" i="9"/>
  <c r="G158" i="9"/>
  <c r="I158" i="9"/>
  <c r="H158" i="9"/>
  <c r="B156" i="9"/>
  <c r="G156" i="9"/>
  <c r="I156" i="9"/>
  <c r="H156" i="9"/>
  <c r="G153" i="9"/>
  <c r="I153" i="9"/>
  <c r="H153" i="9"/>
  <c r="G152" i="9"/>
  <c r="I152" i="9"/>
  <c r="H152" i="9"/>
  <c r="G150" i="9"/>
  <c r="I150" i="9"/>
  <c r="H150" i="9"/>
  <c r="E148" i="9"/>
  <c r="G148" i="9"/>
  <c r="I148" i="9"/>
  <c r="H148" i="9"/>
  <c r="G146" i="9"/>
  <c r="I146" i="9"/>
  <c r="H146" i="9"/>
  <c r="C144" i="9"/>
  <c r="G144" i="9"/>
  <c r="I144" i="9"/>
  <c r="H144" i="9"/>
  <c r="G142" i="9"/>
  <c r="I142" i="9"/>
  <c r="H142" i="9"/>
  <c r="C140" i="9"/>
  <c r="G140" i="9"/>
  <c r="I140" i="9"/>
  <c r="H140" i="9"/>
  <c r="G138" i="9"/>
  <c r="I138" i="9"/>
  <c r="H138" i="9"/>
  <c r="C136" i="9"/>
  <c r="G136" i="9"/>
  <c r="I136" i="9"/>
  <c r="H136" i="9"/>
  <c r="G134" i="9"/>
  <c r="I134" i="9"/>
  <c r="H134" i="9"/>
  <c r="C132" i="9"/>
  <c r="G132" i="9"/>
  <c r="I132" i="9"/>
  <c r="H132" i="9"/>
  <c r="G130" i="9"/>
  <c r="I130" i="9"/>
  <c r="H130" i="9"/>
  <c r="C128" i="9"/>
  <c r="G128" i="9"/>
  <c r="I128" i="9"/>
  <c r="H128" i="9"/>
  <c r="G126" i="9"/>
  <c r="I126" i="9"/>
  <c r="H126" i="9"/>
  <c r="C124" i="9"/>
  <c r="G124" i="9"/>
  <c r="I124" i="9"/>
  <c r="H124" i="9"/>
  <c r="G122" i="9"/>
  <c r="I122" i="9"/>
  <c r="H122" i="9"/>
  <c r="C120" i="9"/>
  <c r="G120" i="9"/>
  <c r="I120" i="9"/>
  <c r="H120" i="9"/>
  <c r="G118" i="9"/>
  <c r="I118" i="9"/>
  <c r="H118" i="9"/>
  <c r="C116" i="9"/>
  <c r="G116" i="9"/>
  <c r="I116" i="9"/>
  <c r="H116" i="9"/>
  <c r="G114" i="9"/>
  <c r="I114" i="9"/>
  <c r="H114" i="9"/>
  <c r="C112" i="9"/>
  <c r="G112" i="9"/>
  <c r="I112" i="9"/>
  <c r="H112" i="9"/>
  <c r="I109" i="9"/>
  <c r="H109" i="9"/>
  <c r="B108" i="9"/>
  <c r="I108" i="9"/>
  <c r="H108" i="9"/>
  <c r="I107" i="9"/>
  <c r="H107" i="9"/>
  <c r="B106" i="9"/>
  <c r="I106" i="9"/>
  <c r="H106" i="9"/>
  <c r="B105" i="9"/>
  <c r="I105" i="9"/>
  <c r="H105" i="9"/>
  <c r="B201" i="10"/>
  <c r="D201" i="10"/>
  <c r="B197" i="10"/>
  <c r="D197" i="10"/>
  <c r="B193" i="10"/>
  <c r="D193" i="10"/>
  <c r="B189" i="10"/>
  <c r="D189" i="10"/>
  <c r="B185" i="10"/>
  <c r="D185" i="10"/>
  <c r="B183" i="10"/>
  <c r="D183" i="10"/>
  <c r="B405" i="10"/>
  <c r="D405" i="10"/>
  <c r="G404" i="10"/>
  <c r="D404" i="10"/>
  <c r="G402" i="10"/>
  <c r="D402" i="10"/>
  <c r="B399" i="10"/>
  <c r="D399" i="10"/>
  <c r="B397" i="10"/>
  <c r="D397" i="10"/>
  <c r="G396" i="10"/>
  <c r="D396" i="10"/>
  <c r="G394" i="10"/>
  <c r="D394" i="10"/>
  <c r="C391" i="10"/>
  <c r="D391" i="10"/>
  <c r="C389" i="10"/>
  <c r="D389" i="10"/>
  <c r="B388" i="10"/>
  <c r="D388" i="10"/>
  <c r="E386" i="10"/>
  <c r="D386" i="10"/>
  <c r="C383" i="10"/>
  <c r="D383" i="10"/>
  <c r="C381" i="10"/>
  <c r="D381" i="10"/>
  <c r="B380" i="10"/>
  <c r="D380" i="10"/>
  <c r="E378" i="10"/>
  <c r="D378" i="10"/>
  <c r="C375" i="10"/>
  <c r="D375" i="10"/>
  <c r="C373" i="10"/>
  <c r="D373" i="10"/>
  <c r="B372" i="10"/>
  <c r="D372" i="10"/>
  <c r="E370" i="10"/>
  <c r="D370" i="10"/>
  <c r="C367" i="10"/>
  <c r="D367" i="10"/>
  <c r="C365" i="10"/>
  <c r="D365" i="10"/>
  <c r="B364" i="10"/>
  <c r="D364" i="10"/>
  <c r="E362" i="10"/>
  <c r="D362" i="10"/>
  <c r="C359" i="10"/>
  <c r="D359" i="10"/>
  <c r="C357" i="10"/>
  <c r="D357" i="10"/>
  <c r="B356" i="10"/>
  <c r="D356" i="10"/>
  <c r="E354" i="10"/>
  <c r="D354" i="10"/>
  <c r="C351" i="10"/>
  <c r="D351" i="10"/>
  <c r="C349" i="10"/>
  <c r="D349" i="10"/>
  <c r="B348" i="10"/>
  <c r="D348" i="10"/>
  <c r="E346" i="10"/>
  <c r="D346" i="10"/>
  <c r="C343" i="10"/>
  <c r="D343" i="10"/>
  <c r="C341" i="10"/>
  <c r="D341" i="10"/>
  <c r="B340" i="10"/>
  <c r="D340" i="10"/>
  <c r="E338" i="10"/>
  <c r="D338" i="10"/>
  <c r="C335" i="10"/>
  <c r="D335" i="10"/>
  <c r="C333" i="10"/>
  <c r="D333" i="10"/>
  <c r="B332" i="10"/>
  <c r="D332" i="10"/>
  <c r="E330" i="10"/>
  <c r="D330" i="10"/>
  <c r="C327" i="10"/>
  <c r="D327" i="10"/>
  <c r="C325" i="10"/>
  <c r="D325" i="10"/>
  <c r="B324" i="10"/>
  <c r="D324" i="10"/>
  <c r="E322" i="10"/>
  <c r="D322" i="10"/>
  <c r="C319" i="10"/>
  <c r="D319" i="10"/>
  <c r="C317" i="10"/>
  <c r="D317" i="10"/>
  <c r="B316" i="10"/>
  <c r="D316" i="10"/>
  <c r="E314" i="10"/>
  <c r="D314" i="10"/>
  <c r="E311" i="10"/>
  <c r="D311" i="10"/>
  <c r="M104" i="9"/>
  <c r="H104" i="9"/>
  <c r="I104" i="9"/>
  <c r="E109" i="9"/>
  <c r="AW11" i="14"/>
  <c r="L109" i="9" s="1"/>
  <c r="C109" i="10"/>
  <c r="Q3" i="7"/>
  <c r="P3" i="7"/>
  <c r="G110" i="10"/>
  <c r="C110" i="9"/>
  <c r="AW12" i="14"/>
  <c r="CH12" i="14"/>
  <c r="K110" i="9"/>
  <c r="G109" i="10"/>
  <c r="M109" i="9"/>
  <c r="C109" i="9"/>
  <c r="C106" i="9"/>
  <c r="CH8" i="14"/>
  <c r="AW10" i="14"/>
  <c r="L108" i="9" s="1"/>
  <c r="CH10" i="14"/>
  <c r="AW7" i="14"/>
  <c r="L105" i="9" s="1"/>
  <c r="CH7" i="14"/>
  <c r="AF10" i="14"/>
  <c r="AW6" i="14"/>
  <c r="L104" i="9" s="1"/>
  <c r="AF14" i="14"/>
  <c r="AF18" i="14"/>
  <c r="AF22" i="14"/>
  <c r="AF26" i="14"/>
  <c r="AF30" i="14"/>
  <c r="AF34" i="14"/>
  <c r="AF38" i="14"/>
  <c r="AF42" i="14"/>
  <c r="AF46" i="14"/>
  <c r="AF50" i="14"/>
  <c r="B177" i="9"/>
  <c r="D177" i="9"/>
  <c r="F177" i="9"/>
  <c r="J177" i="9"/>
  <c r="L177" i="9"/>
  <c r="K176" i="9"/>
  <c r="B175" i="9"/>
  <c r="D175" i="9"/>
  <c r="F175" i="9"/>
  <c r="J175" i="9"/>
  <c r="L175" i="9"/>
  <c r="N175" i="9"/>
  <c r="K174" i="9"/>
  <c r="B173" i="9"/>
  <c r="D173" i="9"/>
  <c r="F173" i="9"/>
  <c r="J173" i="9"/>
  <c r="L173" i="9"/>
  <c r="N173" i="9"/>
  <c r="K172" i="9"/>
  <c r="B171" i="9"/>
  <c r="D171" i="9"/>
  <c r="F171" i="9"/>
  <c r="J171" i="9"/>
  <c r="L171" i="9"/>
  <c r="N171" i="9"/>
  <c r="K170" i="9"/>
  <c r="B169" i="9"/>
  <c r="D169" i="9"/>
  <c r="F169" i="9"/>
  <c r="J169" i="9"/>
  <c r="L169" i="9"/>
  <c r="N169" i="9"/>
  <c r="K168" i="9"/>
  <c r="B167" i="9"/>
  <c r="D167" i="9"/>
  <c r="F167" i="9"/>
  <c r="J167" i="9"/>
  <c r="L167" i="9"/>
  <c r="N167" i="9"/>
  <c r="K166" i="9"/>
  <c r="B165" i="9"/>
  <c r="D165" i="9"/>
  <c r="F165" i="9"/>
  <c r="J165" i="9"/>
  <c r="L165" i="9"/>
  <c r="N165" i="9"/>
  <c r="K164" i="9"/>
  <c r="B163" i="9"/>
  <c r="D163" i="9"/>
  <c r="F163" i="9"/>
  <c r="J163" i="9"/>
  <c r="L163" i="9"/>
  <c r="N163" i="9"/>
  <c r="K162" i="9"/>
  <c r="B161" i="9"/>
  <c r="D161" i="9"/>
  <c r="F161" i="9"/>
  <c r="J161" i="9"/>
  <c r="L161" i="9"/>
  <c r="N161" i="9"/>
  <c r="B176" i="9"/>
  <c r="D176" i="9"/>
  <c r="F176" i="9"/>
  <c r="J176" i="9"/>
  <c r="L176" i="9"/>
  <c r="N176" i="9"/>
  <c r="B174" i="9"/>
  <c r="D174" i="9"/>
  <c r="F174" i="9"/>
  <c r="J174" i="9"/>
  <c r="L174" i="9"/>
  <c r="N174" i="9"/>
  <c r="B172" i="9"/>
  <c r="D172" i="9"/>
  <c r="F172" i="9"/>
  <c r="J172" i="9"/>
  <c r="L172" i="9"/>
  <c r="N172" i="9"/>
  <c r="B170" i="9"/>
  <c r="D170" i="9"/>
  <c r="F170" i="9"/>
  <c r="J170" i="9"/>
  <c r="L170" i="9"/>
  <c r="N170" i="9"/>
  <c r="B168" i="9"/>
  <c r="D168" i="9"/>
  <c r="F168" i="9"/>
  <c r="J168" i="9"/>
  <c r="L168" i="9"/>
  <c r="N168" i="9"/>
  <c r="B166" i="9"/>
  <c r="D166" i="9"/>
  <c r="F166" i="9"/>
  <c r="J166" i="9"/>
  <c r="L166" i="9"/>
  <c r="N166" i="9"/>
  <c r="B164" i="9"/>
  <c r="D164" i="9"/>
  <c r="F164" i="9"/>
  <c r="J164" i="9"/>
  <c r="L164" i="9"/>
  <c r="N164" i="9"/>
  <c r="B162" i="9"/>
  <c r="D162" i="9"/>
  <c r="F162" i="9"/>
  <c r="J162" i="9"/>
  <c r="L162" i="9"/>
  <c r="N162" i="9"/>
  <c r="N160" i="9"/>
  <c r="L160" i="9"/>
  <c r="J160" i="9"/>
  <c r="F160" i="9"/>
  <c r="D160" i="9"/>
  <c r="N159" i="9"/>
  <c r="L159" i="9"/>
  <c r="J159" i="9"/>
  <c r="F159" i="9"/>
  <c r="D159" i="9"/>
  <c r="N158" i="9"/>
  <c r="L158" i="9"/>
  <c r="J158" i="9"/>
  <c r="F158" i="9"/>
  <c r="D158" i="9"/>
  <c r="N157" i="9"/>
  <c r="L157" i="9"/>
  <c r="J157" i="9"/>
  <c r="F157" i="9"/>
  <c r="D157" i="9"/>
  <c r="N156" i="9"/>
  <c r="L156" i="9"/>
  <c r="J156" i="9"/>
  <c r="F156" i="9"/>
  <c r="D156" i="9"/>
  <c r="N155" i="9"/>
  <c r="L155" i="9"/>
  <c r="J155" i="9"/>
  <c r="F155" i="9"/>
  <c r="D155" i="9"/>
  <c r="L154" i="9"/>
  <c r="J154" i="9"/>
  <c r="F154" i="9"/>
  <c r="D154" i="9"/>
  <c r="B153" i="9"/>
  <c r="D153" i="9"/>
  <c r="F153" i="9"/>
  <c r="J153" i="9"/>
  <c r="L153" i="9"/>
  <c r="N153" i="9"/>
  <c r="C152" i="9"/>
  <c r="F152" i="9"/>
  <c r="J152" i="9"/>
  <c r="L152" i="9"/>
  <c r="N152" i="9"/>
  <c r="C151" i="9"/>
  <c r="E151" i="9"/>
  <c r="M151" i="9"/>
  <c r="M148" i="9"/>
  <c r="C148" i="9"/>
  <c r="K148" i="9"/>
  <c r="C147" i="9"/>
  <c r="E147" i="9"/>
  <c r="M147" i="9"/>
  <c r="B145" i="10"/>
  <c r="E145" i="10"/>
  <c r="H145" i="10"/>
  <c r="C142" i="10"/>
  <c r="G142" i="10"/>
  <c r="C138" i="10"/>
  <c r="G138" i="10"/>
  <c r="C134" i="10"/>
  <c r="G134" i="10"/>
  <c r="K144" i="9"/>
  <c r="M143" i="9"/>
  <c r="E143" i="9"/>
  <c r="K140" i="9"/>
  <c r="M139" i="9"/>
  <c r="E139" i="9"/>
  <c r="K136" i="9"/>
  <c r="M135" i="9"/>
  <c r="E135" i="9"/>
  <c r="K132" i="9"/>
  <c r="M131" i="9"/>
  <c r="E131" i="9"/>
  <c r="K128" i="9"/>
  <c r="M127" i="9"/>
  <c r="E127" i="9"/>
  <c r="K124" i="9"/>
  <c r="M123" i="9"/>
  <c r="E123" i="9"/>
  <c r="K120" i="9"/>
  <c r="M119" i="9"/>
  <c r="E119" i="9"/>
  <c r="K116" i="9"/>
  <c r="M115" i="9"/>
  <c r="E115" i="9"/>
  <c r="K112" i="9"/>
  <c r="M111" i="9"/>
  <c r="E111" i="9"/>
  <c r="J108" i="9"/>
  <c r="J106" i="9"/>
  <c r="M105" i="9"/>
  <c r="C202" i="10"/>
  <c r="G201" i="10"/>
  <c r="C198" i="10"/>
  <c r="G197" i="10"/>
  <c r="C194" i="10"/>
  <c r="G193" i="10"/>
  <c r="C190" i="10"/>
  <c r="G189" i="10"/>
  <c r="C186" i="10"/>
  <c r="G185" i="10"/>
  <c r="G184" i="10"/>
  <c r="G147" i="10"/>
  <c r="C147" i="10"/>
  <c r="B146" i="10"/>
  <c r="E146" i="10"/>
  <c r="H146" i="10"/>
  <c r="C145" i="10"/>
  <c r="B404" i="10"/>
  <c r="C403" i="10"/>
  <c r="C402" i="10"/>
  <c r="B400" i="10"/>
  <c r="C399" i="10"/>
  <c r="C398" i="10"/>
  <c r="B396" i="10"/>
  <c r="C395" i="10"/>
  <c r="C394" i="10"/>
  <c r="C390" i="10"/>
  <c r="C386" i="10"/>
  <c r="C382" i="10"/>
  <c r="C378" i="10"/>
  <c r="C374" i="10"/>
  <c r="C370" i="10"/>
  <c r="C366" i="10"/>
  <c r="C362" i="10"/>
  <c r="C358" i="10"/>
  <c r="C354" i="10"/>
  <c r="C350" i="10"/>
  <c r="C346" i="10"/>
  <c r="C342" i="10"/>
  <c r="C338" i="10"/>
  <c r="C334" i="10"/>
  <c r="C330" i="10"/>
  <c r="C326" i="10"/>
  <c r="C322" i="10"/>
  <c r="C318" i="10"/>
  <c r="C315" i="10"/>
  <c r="C314" i="10"/>
  <c r="C311" i="10"/>
  <c r="AF7" i="14"/>
  <c r="AF8" i="14"/>
  <c r="AF11" i="14"/>
  <c r="AF13" i="14"/>
  <c r="AF15" i="14"/>
  <c r="AT15" i="14"/>
  <c r="AF17" i="14"/>
  <c r="AT17" i="14"/>
  <c r="AF19" i="14"/>
  <c r="AT19" i="14"/>
  <c r="AF21" i="14"/>
  <c r="AT21" i="14"/>
  <c r="AF23" i="14"/>
  <c r="AT23" i="14"/>
  <c r="AF25" i="14"/>
  <c r="AT25" i="14"/>
  <c r="AF27" i="14"/>
  <c r="AT27" i="14"/>
  <c r="AF29" i="14"/>
  <c r="AT29" i="14"/>
  <c r="AF31" i="14"/>
  <c r="AT31" i="14"/>
  <c r="AF33" i="14"/>
  <c r="AT33" i="14"/>
  <c r="AF35" i="14"/>
  <c r="AT35" i="14"/>
  <c r="AF37" i="14"/>
  <c r="AT37" i="14"/>
  <c r="AF39" i="14"/>
  <c r="AT39" i="14"/>
  <c r="AF41" i="14"/>
  <c r="AT41" i="14"/>
  <c r="AF43" i="14"/>
  <c r="AT43" i="14"/>
  <c r="AF45" i="14"/>
  <c r="AT45" i="14"/>
  <c r="AF47" i="14"/>
  <c r="AT47" i="14"/>
  <c r="AF49" i="14"/>
  <c r="AT49" i="14"/>
  <c r="AF51" i="14"/>
  <c r="AT51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B152" i="9"/>
  <c r="D152" i="9"/>
  <c r="K151" i="9"/>
  <c r="B150" i="9"/>
  <c r="D150" i="9"/>
  <c r="F150" i="9"/>
  <c r="J150" i="9"/>
  <c r="L150" i="9"/>
  <c r="N150" i="9"/>
  <c r="K149" i="9"/>
  <c r="B148" i="9"/>
  <c r="D148" i="9"/>
  <c r="F148" i="9"/>
  <c r="J148" i="9"/>
  <c r="L148" i="9"/>
  <c r="N148" i="9"/>
  <c r="K147" i="9"/>
  <c r="B146" i="9"/>
  <c r="D146" i="9"/>
  <c r="F146" i="9"/>
  <c r="J146" i="9"/>
  <c r="L146" i="9"/>
  <c r="N146" i="9"/>
  <c r="K145" i="9"/>
  <c r="B144" i="9"/>
  <c r="D144" i="9"/>
  <c r="F144" i="9"/>
  <c r="J144" i="9"/>
  <c r="L144" i="9"/>
  <c r="N144" i="9"/>
  <c r="K143" i="9"/>
  <c r="B142" i="9"/>
  <c r="D142" i="9"/>
  <c r="F142" i="9"/>
  <c r="J142" i="9"/>
  <c r="L142" i="9"/>
  <c r="N142" i="9"/>
  <c r="K141" i="9"/>
  <c r="B140" i="9"/>
  <c r="D140" i="9"/>
  <c r="F140" i="9"/>
  <c r="J140" i="9"/>
  <c r="L140" i="9"/>
  <c r="N140" i="9"/>
  <c r="K139" i="9"/>
  <c r="B138" i="9"/>
  <c r="D138" i="9"/>
  <c r="F138" i="9"/>
  <c r="J138" i="9"/>
  <c r="L138" i="9"/>
  <c r="N138" i="9"/>
  <c r="K137" i="9"/>
  <c r="B136" i="9"/>
  <c r="D136" i="9"/>
  <c r="F136" i="9"/>
  <c r="J136" i="9"/>
  <c r="L136" i="9"/>
  <c r="N136" i="9"/>
  <c r="K135" i="9"/>
  <c r="B134" i="9"/>
  <c r="D134" i="9"/>
  <c r="F134" i="9"/>
  <c r="J134" i="9"/>
  <c r="L134" i="9"/>
  <c r="N134" i="9"/>
  <c r="K133" i="9"/>
  <c r="B132" i="9"/>
  <c r="D132" i="9"/>
  <c r="F132" i="9"/>
  <c r="J132" i="9"/>
  <c r="L132" i="9"/>
  <c r="N132" i="9"/>
  <c r="K131" i="9"/>
  <c r="B130" i="9"/>
  <c r="D130" i="9"/>
  <c r="F130" i="9"/>
  <c r="J130" i="9"/>
  <c r="L130" i="9"/>
  <c r="N130" i="9"/>
  <c r="K129" i="9"/>
  <c r="B128" i="9"/>
  <c r="D128" i="9"/>
  <c r="F128" i="9"/>
  <c r="J128" i="9"/>
  <c r="L128" i="9"/>
  <c r="N128" i="9"/>
  <c r="K127" i="9"/>
  <c r="B126" i="9"/>
  <c r="D126" i="9"/>
  <c r="F126" i="9"/>
  <c r="J126" i="9"/>
  <c r="L126" i="9"/>
  <c r="N126" i="9"/>
  <c r="K125" i="9"/>
  <c r="B124" i="9"/>
  <c r="D124" i="9"/>
  <c r="F124" i="9"/>
  <c r="J124" i="9"/>
  <c r="L124" i="9"/>
  <c r="N124" i="9"/>
  <c r="K123" i="9"/>
  <c r="B122" i="9"/>
  <c r="D122" i="9"/>
  <c r="F122" i="9"/>
  <c r="J122" i="9"/>
  <c r="L122" i="9"/>
  <c r="N122" i="9"/>
  <c r="K121" i="9"/>
  <c r="B120" i="9"/>
  <c r="D120" i="9"/>
  <c r="F120" i="9"/>
  <c r="J120" i="9"/>
  <c r="L120" i="9"/>
  <c r="N120" i="9"/>
  <c r="K119" i="9"/>
  <c r="B118" i="9"/>
  <c r="D118" i="9"/>
  <c r="F118" i="9"/>
  <c r="J118" i="9"/>
  <c r="L118" i="9"/>
  <c r="N118" i="9"/>
  <c r="K117" i="9"/>
  <c r="B116" i="9"/>
  <c r="D116" i="9"/>
  <c r="F116" i="9"/>
  <c r="J116" i="9"/>
  <c r="L116" i="9"/>
  <c r="N116" i="9"/>
  <c r="K115" i="9"/>
  <c r="B114" i="9"/>
  <c r="D114" i="9"/>
  <c r="F114" i="9"/>
  <c r="J114" i="9"/>
  <c r="L114" i="9"/>
  <c r="N114" i="9"/>
  <c r="K113" i="9"/>
  <c r="B112" i="9"/>
  <c r="D112" i="9"/>
  <c r="F112" i="9"/>
  <c r="J112" i="9"/>
  <c r="L112" i="9"/>
  <c r="N112" i="9"/>
  <c r="K111" i="9"/>
  <c r="B110" i="9"/>
  <c r="D110" i="9"/>
  <c r="J110" i="9"/>
  <c r="L110" i="9"/>
  <c r="N110" i="9"/>
  <c r="K109" i="9"/>
  <c r="AW9" i="14"/>
  <c r="L107" i="9" s="1"/>
  <c r="C107" i="9"/>
  <c r="AT14" i="14"/>
  <c r="AT16" i="14"/>
  <c r="AT18" i="14"/>
  <c r="AT20" i="14"/>
  <c r="AT22" i="14"/>
  <c r="AT24" i="14"/>
  <c r="AT26" i="14"/>
  <c r="AT28" i="14"/>
  <c r="AT30" i="14"/>
  <c r="AT32" i="14"/>
  <c r="AT34" i="14"/>
  <c r="AT36" i="14"/>
  <c r="AT38" i="14"/>
  <c r="AT40" i="14"/>
  <c r="AT42" i="14"/>
  <c r="AT44" i="14"/>
  <c r="AT46" i="14"/>
  <c r="AT48" i="14"/>
  <c r="AT50" i="14"/>
  <c r="B151" i="9"/>
  <c r="D151" i="9"/>
  <c r="F151" i="9"/>
  <c r="J151" i="9"/>
  <c r="L151" i="9"/>
  <c r="N151" i="9"/>
  <c r="B149" i="9"/>
  <c r="D149" i="9"/>
  <c r="F149" i="9"/>
  <c r="J149" i="9"/>
  <c r="L149" i="9"/>
  <c r="N149" i="9"/>
  <c r="B147" i="9"/>
  <c r="D147" i="9"/>
  <c r="F147" i="9"/>
  <c r="J147" i="9"/>
  <c r="L147" i="9"/>
  <c r="N147" i="9"/>
  <c r="B145" i="9"/>
  <c r="D145" i="9"/>
  <c r="F145" i="9"/>
  <c r="J145" i="9"/>
  <c r="L145" i="9"/>
  <c r="N145" i="9"/>
  <c r="B143" i="9"/>
  <c r="D143" i="9"/>
  <c r="F143" i="9"/>
  <c r="J143" i="9"/>
  <c r="L143" i="9"/>
  <c r="N143" i="9"/>
  <c r="B141" i="9"/>
  <c r="D141" i="9"/>
  <c r="F141" i="9"/>
  <c r="J141" i="9"/>
  <c r="L141" i="9"/>
  <c r="N141" i="9"/>
  <c r="B139" i="9"/>
  <c r="D139" i="9"/>
  <c r="F139" i="9"/>
  <c r="J139" i="9"/>
  <c r="L139" i="9"/>
  <c r="N139" i="9"/>
  <c r="B137" i="9"/>
  <c r="D137" i="9"/>
  <c r="F137" i="9"/>
  <c r="J137" i="9"/>
  <c r="L137" i="9"/>
  <c r="N137" i="9"/>
  <c r="B135" i="9"/>
  <c r="D135" i="9"/>
  <c r="F135" i="9"/>
  <c r="J135" i="9"/>
  <c r="L135" i="9"/>
  <c r="N135" i="9"/>
  <c r="B133" i="9"/>
  <c r="D133" i="9"/>
  <c r="F133" i="9"/>
  <c r="J133" i="9"/>
  <c r="L133" i="9"/>
  <c r="N133" i="9"/>
  <c r="B131" i="9"/>
  <c r="D131" i="9"/>
  <c r="F131" i="9"/>
  <c r="J131" i="9"/>
  <c r="L131" i="9"/>
  <c r="N131" i="9"/>
  <c r="B129" i="9"/>
  <c r="D129" i="9"/>
  <c r="F129" i="9"/>
  <c r="J129" i="9"/>
  <c r="L129" i="9"/>
  <c r="N129" i="9"/>
  <c r="B127" i="9"/>
  <c r="D127" i="9"/>
  <c r="F127" i="9"/>
  <c r="J127" i="9"/>
  <c r="L127" i="9"/>
  <c r="N127" i="9"/>
  <c r="B125" i="9"/>
  <c r="D125" i="9"/>
  <c r="F125" i="9"/>
  <c r="J125" i="9"/>
  <c r="L125" i="9"/>
  <c r="N125" i="9"/>
  <c r="B123" i="9"/>
  <c r="D123" i="9"/>
  <c r="F123" i="9"/>
  <c r="J123" i="9"/>
  <c r="L123" i="9"/>
  <c r="N123" i="9"/>
  <c r="B121" i="9"/>
  <c r="D121" i="9"/>
  <c r="F121" i="9"/>
  <c r="J121" i="9"/>
  <c r="L121" i="9"/>
  <c r="N121" i="9"/>
  <c r="B119" i="9"/>
  <c r="D119" i="9"/>
  <c r="F119" i="9"/>
  <c r="J119" i="9"/>
  <c r="L119" i="9"/>
  <c r="N119" i="9"/>
  <c r="B117" i="9"/>
  <c r="D117" i="9"/>
  <c r="F117" i="9"/>
  <c r="J117" i="9"/>
  <c r="L117" i="9"/>
  <c r="N117" i="9"/>
  <c r="B115" i="9"/>
  <c r="D115" i="9"/>
  <c r="F115" i="9"/>
  <c r="J115" i="9"/>
  <c r="L115" i="9"/>
  <c r="N115" i="9"/>
  <c r="B113" i="9"/>
  <c r="D113" i="9"/>
  <c r="F113" i="9"/>
  <c r="J113" i="9"/>
  <c r="L113" i="9"/>
  <c r="N113" i="9"/>
  <c r="B111" i="9"/>
  <c r="D111" i="9"/>
  <c r="J111" i="9"/>
  <c r="L111" i="9"/>
  <c r="N111" i="9"/>
  <c r="B109" i="9"/>
  <c r="D109" i="9"/>
  <c r="J109" i="9"/>
  <c r="N109" i="9"/>
  <c r="K105" i="9"/>
  <c r="E105" i="9"/>
  <c r="G104" i="10"/>
  <c r="C203" i="10"/>
  <c r="C201" i="10"/>
  <c r="C199" i="10"/>
  <c r="C197" i="10"/>
  <c r="C195" i="10"/>
  <c r="C193" i="10"/>
  <c r="C191" i="10"/>
  <c r="C189" i="10"/>
  <c r="C187" i="10"/>
  <c r="C185" i="10"/>
  <c r="H184" i="10"/>
  <c r="C184" i="10"/>
  <c r="G144" i="10"/>
  <c r="C144" i="10"/>
  <c r="B143" i="10"/>
  <c r="E143" i="10"/>
  <c r="H143" i="10"/>
  <c r="B141" i="10"/>
  <c r="E141" i="10"/>
  <c r="H141" i="10"/>
  <c r="B139" i="10"/>
  <c r="E139" i="10"/>
  <c r="H139" i="10"/>
  <c r="B137" i="10"/>
  <c r="E137" i="10"/>
  <c r="H137" i="10"/>
  <c r="B135" i="10"/>
  <c r="E135" i="10"/>
  <c r="H135" i="10"/>
  <c r="G107" i="10"/>
  <c r="E310" i="10"/>
  <c r="E308" i="10"/>
  <c r="B142" i="10"/>
  <c r="E142" i="10"/>
  <c r="H142" i="10"/>
  <c r="B140" i="10"/>
  <c r="E140" i="10"/>
  <c r="H140" i="10"/>
  <c r="B138" i="10"/>
  <c r="E138" i="10"/>
  <c r="H138" i="10"/>
  <c r="B136" i="10"/>
  <c r="E136" i="10"/>
  <c r="H136" i="10"/>
  <c r="B134" i="10"/>
  <c r="E134" i="10"/>
  <c r="H134" i="10"/>
  <c r="C131" i="10"/>
  <c r="G131" i="10"/>
  <c r="C127" i="10"/>
  <c r="G127" i="10"/>
  <c r="C123" i="10"/>
  <c r="G123" i="10"/>
  <c r="C119" i="10"/>
  <c r="G119" i="10"/>
  <c r="C115" i="10"/>
  <c r="G115" i="10"/>
  <c r="C111" i="10"/>
  <c r="G111" i="10"/>
  <c r="G108" i="10"/>
  <c r="G106" i="10"/>
  <c r="G306" i="10"/>
  <c r="G105" i="10"/>
  <c r="C405" i="10"/>
  <c r="B402" i="10"/>
  <c r="C401" i="10"/>
  <c r="B398" i="10"/>
  <c r="C397" i="10"/>
  <c r="B394" i="10"/>
  <c r="G392" i="10"/>
  <c r="H392" i="10"/>
  <c r="B391" i="10"/>
  <c r="G391" i="10"/>
  <c r="H391" i="10"/>
  <c r="B390" i="10"/>
  <c r="G388" i="10"/>
  <c r="H388" i="10"/>
  <c r="B387" i="10"/>
  <c r="G387" i="10"/>
  <c r="H387" i="10"/>
  <c r="B386" i="10"/>
  <c r="G384" i="10"/>
  <c r="H384" i="10"/>
  <c r="B383" i="10"/>
  <c r="G383" i="10"/>
  <c r="H383" i="10"/>
  <c r="B382" i="10"/>
  <c r="G380" i="10"/>
  <c r="H380" i="10"/>
  <c r="B379" i="10"/>
  <c r="G379" i="10"/>
  <c r="H379" i="10"/>
  <c r="B378" i="10"/>
  <c r="G376" i="10"/>
  <c r="H376" i="10"/>
  <c r="B375" i="10"/>
  <c r="G375" i="10"/>
  <c r="H375" i="10"/>
  <c r="B374" i="10"/>
  <c r="G372" i="10"/>
  <c r="H372" i="10"/>
  <c r="B371" i="10"/>
  <c r="G371" i="10"/>
  <c r="H371" i="10"/>
  <c r="B370" i="10"/>
  <c r="G368" i="10"/>
  <c r="H368" i="10"/>
  <c r="B367" i="10"/>
  <c r="G367" i="10"/>
  <c r="H367" i="10"/>
  <c r="B366" i="10"/>
  <c r="G364" i="10"/>
  <c r="H364" i="10"/>
  <c r="B363" i="10"/>
  <c r="G363" i="10"/>
  <c r="H363" i="10"/>
  <c r="B362" i="10"/>
  <c r="G360" i="10"/>
  <c r="H360" i="10"/>
  <c r="B359" i="10"/>
  <c r="G359" i="10"/>
  <c r="H359" i="10"/>
  <c r="B358" i="10"/>
  <c r="G356" i="10"/>
  <c r="H356" i="10"/>
  <c r="B355" i="10"/>
  <c r="G355" i="10"/>
  <c r="H355" i="10"/>
  <c r="B354" i="10"/>
  <c r="G352" i="10"/>
  <c r="H352" i="10"/>
  <c r="B351" i="10"/>
  <c r="G351" i="10"/>
  <c r="H351" i="10"/>
  <c r="B350" i="10"/>
  <c r="G348" i="10"/>
  <c r="H348" i="10"/>
  <c r="B347" i="10"/>
  <c r="G347" i="10"/>
  <c r="H347" i="10"/>
  <c r="B346" i="10"/>
  <c r="G344" i="10"/>
  <c r="H344" i="10"/>
  <c r="B343" i="10"/>
  <c r="G343" i="10"/>
  <c r="H343" i="10"/>
  <c r="B342" i="10"/>
  <c r="G340" i="10"/>
  <c r="H340" i="10"/>
  <c r="B339" i="10"/>
  <c r="G339" i="10"/>
  <c r="H339" i="10"/>
  <c r="B338" i="10"/>
  <c r="G336" i="10"/>
  <c r="H336" i="10"/>
  <c r="B335" i="10"/>
  <c r="G335" i="10"/>
  <c r="H335" i="10"/>
  <c r="B334" i="10"/>
  <c r="G332" i="10"/>
  <c r="H332" i="10"/>
  <c r="B331" i="10"/>
  <c r="G331" i="10"/>
  <c r="H331" i="10"/>
  <c r="B330" i="10"/>
  <c r="G328" i="10"/>
  <c r="H328" i="10"/>
  <c r="B327" i="10"/>
  <c r="G327" i="10"/>
  <c r="H327" i="10"/>
  <c r="B326" i="10"/>
  <c r="G324" i="10"/>
  <c r="H324" i="10"/>
  <c r="B323" i="10"/>
  <c r="G323" i="10"/>
  <c r="H323" i="10"/>
  <c r="B322" i="10"/>
  <c r="G320" i="10"/>
  <c r="H320" i="10"/>
  <c r="B319" i="10"/>
  <c r="G319" i="10"/>
  <c r="H319" i="10"/>
  <c r="B318" i="10"/>
  <c r="G316" i="10"/>
  <c r="H316" i="10"/>
  <c r="B315" i="10"/>
  <c r="G315" i="10"/>
  <c r="H315" i="10"/>
  <c r="B314" i="10"/>
  <c r="G312" i="10"/>
  <c r="H312" i="10"/>
  <c r="B311" i="10"/>
  <c r="G311" i="10"/>
  <c r="H311" i="10"/>
  <c r="G309" i="10"/>
  <c r="G307" i="10"/>
  <c r="E404" i="10"/>
  <c r="E402" i="10"/>
  <c r="E400" i="10"/>
  <c r="E398" i="10"/>
  <c r="E396" i="10"/>
  <c r="E394" i="10"/>
  <c r="E392" i="10"/>
  <c r="E388" i="10"/>
  <c r="E384" i="10"/>
  <c r="E380" i="10"/>
  <c r="E376" i="10"/>
  <c r="E372" i="10"/>
  <c r="E368" i="10"/>
  <c r="E364" i="10"/>
  <c r="E360" i="10"/>
  <c r="E356" i="10"/>
  <c r="E352" i="10"/>
  <c r="E348" i="10"/>
  <c r="E344" i="10"/>
  <c r="E340" i="10"/>
  <c r="E336" i="10"/>
  <c r="E332" i="10"/>
  <c r="E328" i="10"/>
  <c r="E324" i="10"/>
  <c r="E320" i="10"/>
  <c r="E316" i="10"/>
  <c r="E312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B393" i="10"/>
  <c r="G393" i="10"/>
  <c r="H393" i="10"/>
  <c r="G390" i="10"/>
  <c r="H390" i="10"/>
  <c r="B389" i="10"/>
  <c r="G389" i="10"/>
  <c r="H389" i="10"/>
  <c r="G386" i="10"/>
  <c r="H386" i="10"/>
  <c r="B385" i="10"/>
  <c r="G385" i="10"/>
  <c r="H385" i="10"/>
  <c r="G382" i="10"/>
  <c r="H382" i="10"/>
  <c r="B381" i="10"/>
  <c r="G381" i="10"/>
  <c r="H381" i="10"/>
  <c r="G378" i="10"/>
  <c r="H378" i="10"/>
  <c r="B377" i="10"/>
  <c r="G377" i="10"/>
  <c r="H377" i="10"/>
  <c r="G374" i="10"/>
  <c r="H374" i="10"/>
  <c r="B373" i="10"/>
  <c r="G373" i="10"/>
  <c r="H373" i="10"/>
  <c r="G370" i="10"/>
  <c r="H370" i="10"/>
  <c r="B369" i="10"/>
  <c r="G369" i="10"/>
  <c r="H369" i="10"/>
  <c r="G366" i="10"/>
  <c r="H366" i="10"/>
  <c r="B365" i="10"/>
  <c r="G365" i="10"/>
  <c r="H365" i="10"/>
  <c r="G362" i="10"/>
  <c r="H362" i="10"/>
  <c r="B361" i="10"/>
  <c r="G361" i="10"/>
  <c r="H361" i="10"/>
  <c r="G358" i="10"/>
  <c r="H358" i="10"/>
  <c r="B357" i="10"/>
  <c r="G357" i="10"/>
  <c r="H357" i="10"/>
  <c r="G354" i="10"/>
  <c r="H354" i="10"/>
  <c r="B353" i="10"/>
  <c r="G353" i="10"/>
  <c r="H353" i="10"/>
  <c r="G350" i="10"/>
  <c r="H350" i="10"/>
  <c r="B349" i="10"/>
  <c r="G349" i="10"/>
  <c r="H349" i="10"/>
  <c r="G346" i="10"/>
  <c r="H346" i="10"/>
  <c r="B345" i="10"/>
  <c r="G345" i="10"/>
  <c r="H345" i="10"/>
  <c r="G342" i="10"/>
  <c r="H342" i="10"/>
  <c r="B341" i="10"/>
  <c r="G341" i="10"/>
  <c r="H341" i="10"/>
  <c r="G338" i="10"/>
  <c r="H338" i="10"/>
  <c r="B337" i="10"/>
  <c r="G337" i="10"/>
  <c r="H337" i="10"/>
  <c r="G334" i="10"/>
  <c r="H334" i="10"/>
  <c r="B333" i="10"/>
  <c r="G333" i="10"/>
  <c r="H333" i="10"/>
  <c r="G330" i="10"/>
  <c r="H330" i="10"/>
  <c r="B329" i="10"/>
  <c r="G329" i="10"/>
  <c r="H329" i="10"/>
  <c r="G326" i="10"/>
  <c r="H326" i="10"/>
  <c r="B325" i="10"/>
  <c r="G325" i="10"/>
  <c r="H325" i="10"/>
  <c r="G322" i="10"/>
  <c r="H322" i="10"/>
  <c r="B321" i="10"/>
  <c r="G321" i="10"/>
  <c r="H321" i="10"/>
  <c r="G318" i="10"/>
  <c r="H318" i="10"/>
  <c r="B317" i="10"/>
  <c r="G317" i="10"/>
  <c r="H317" i="10"/>
  <c r="G314" i="10"/>
  <c r="H314" i="10"/>
  <c r="B313" i="10"/>
  <c r="G313" i="10"/>
  <c r="H313" i="10"/>
  <c r="G310" i="10"/>
  <c r="G308" i="10"/>
  <c r="E405" i="10"/>
  <c r="E403" i="10"/>
  <c r="E401" i="10"/>
  <c r="E399" i="10"/>
  <c r="E397" i="10"/>
  <c r="E395" i="10"/>
  <c r="E393" i="10"/>
  <c r="E391" i="10"/>
  <c r="E389" i="10"/>
  <c r="E387" i="10"/>
  <c r="E385" i="10"/>
  <c r="E383" i="10"/>
  <c r="E381" i="10"/>
  <c r="E379" i="10"/>
  <c r="E377" i="10"/>
  <c r="E375" i="10"/>
  <c r="E373" i="10"/>
  <c r="E371" i="10"/>
  <c r="E369" i="10"/>
  <c r="E367" i="10"/>
  <c r="E365" i="10"/>
  <c r="E363" i="10"/>
  <c r="E361" i="10"/>
  <c r="E359" i="10"/>
  <c r="E357" i="10"/>
  <c r="E355" i="10"/>
  <c r="E353" i="10"/>
  <c r="E351" i="10"/>
  <c r="E349" i="10"/>
  <c r="E347" i="10"/>
  <c r="E345" i="10"/>
  <c r="E343" i="10"/>
  <c r="E341" i="10"/>
  <c r="E339" i="10"/>
  <c r="E337" i="10"/>
  <c r="E335" i="10"/>
  <c r="E333" i="10"/>
  <c r="E331" i="10"/>
  <c r="E329" i="10"/>
  <c r="E327" i="10"/>
  <c r="E325" i="10"/>
  <c r="E323" i="10"/>
  <c r="E321" i="10"/>
  <c r="E319" i="10"/>
  <c r="E317" i="10"/>
  <c r="E313" i="10"/>
  <c r="G405" i="10"/>
  <c r="G403" i="10"/>
  <c r="G401" i="10"/>
  <c r="G399" i="10"/>
  <c r="G397" i="10"/>
  <c r="G395" i="10"/>
  <c r="D104" i="9"/>
  <c r="K104" i="9"/>
  <c r="E104" i="10"/>
  <c r="E306" i="10"/>
  <c r="C104" i="9"/>
  <c r="E104" i="9"/>
  <c r="J104" i="9"/>
  <c r="C108" i="9"/>
  <c r="C105" i="9"/>
  <c r="AP1" i="14"/>
  <c r="BC13" i="14" s="1"/>
  <c r="G13" i="14" s="1"/>
  <c r="C107" i="10"/>
  <c r="B307" i="10"/>
  <c r="C105" i="10"/>
  <c r="B309" i="10"/>
  <c r="G133" i="10"/>
  <c r="C133" i="10"/>
  <c r="B132" i="10"/>
  <c r="E132" i="10"/>
  <c r="H132" i="10"/>
  <c r="B130" i="10"/>
  <c r="E130" i="10"/>
  <c r="H130" i="10"/>
  <c r="B128" i="10"/>
  <c r="E128" i="10"/>
  <c r="H128" i="10"/>
  <c r="B126" i="10"/>
  <c r="E126" i="10"/>
  <c r="H126" i="10"/>
  <c r="B124" i="10"/>
  <c r="E124" i="10"/>
  <c r="H124" i="10"/>
  <c r="B122" i="10"/>
  <c r="E122" i="10"/>
  <c r="H122" i="10"/>
  <c r="B120" i="10"/>
  <c r="E120" i="10"/>
  <c r="H120" i="10"/>
  <c r="B118" i="10"/>
  <c r="E118" i="10"/>
  <c r="H118" i="10"/>
  <c r="B116" i="10"/>
  <c r="E116" i="10"/>
  <c r="H116" i="10"/>
  <c r="B114" i="10"/>
  <c r="E114" i="10"/>
  <c r="H114" i="10"/>
  <c r="B112" i="10"/>
  <c r="E112" i="10"/>
  <c r="H112" i="10"/>
  <c r="B110" i="10"/>
  <c r="E110" i="10"/>
  <c r="H110" i="10"/>
  <c r="B108" i="10"/>
  <c r="E108" i="10"/>
  <c r="H108" i="10"/>
  <c r="B106" i="10"/>
  <c r="E106" i="10"/>
  <c r="H106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E184" i="10"/>
  <c r="B131" i="10"/>
  <c r="E131" i="10"/>
  <c r="H131" i="10"/>
  <c r="B129" i="10"/>
  <c r="E129" i="10"/>
  <c r="H129" i="10"/>
  <c r="B127" i="10"/>
  <c r="E127" i="10"/>
  <c r="H127" i="10"/>
  <c r="B125" i="10"/>
  <c r="E125" i="10"/>
  <c r="H125" i="10"/>
  <c r="B123" i="10"/>
  <c r="E123" i="10"/>
  <c r="H123" i="10"/>
  <c r="B121" i="10"/>
  <c r="E121" i="10"/>
  <c r="H121" i="10"/>
  <c r="B119" i="10"/>
  <c r="E119" i="10"/>
  <c r="H119" i="10"/>
  <c r="B117" i="10"/>
  <c r="E117" i="10"/>
  <c r="H117" i="10"/>
  <c r="B115" i="10"/>
  <c r="E115" i="10"/>
  <c r="H115" i="10"/>
  <c r="B113" i="10"/>
  <c r="E113" i="10"/>
  <c r="H113" i="10"/>
  <c r="B111" i="10"/>
  <c r="E111" i="10"/>
  <c r="H111" i="10"/>
  <c r="B109" i="10"/>
  <c r="E109" i="10"/>
  <c r="H109" i="10"/>
  <c r="B107" i="10"/>
  <c r="E107" i="10"/>
  <c r="H107" i="10"/>
  <c r="B105" i="10"/>
  <c r="E105" i="10"/>
  <c r="H105" i="10"/>
  <c r="AW54" i="14"/>
  <c r="AW56" i="14"/>
  <c r="AW58" i="14"/>
  <c r="AW60" i="14"/>
  <c r="AW53" i="14"/>
  <c r="AW55" i="14"/>
  <c r="AW57" i="14"/>
  <c r="AW59" i="14"/>
  <c r="AW61" i="14"/>
  <c r="AW79" i="14"/>
  <c r="AW81" i="14"/>
  <c r="AW83" i="14"/>
  <c r="AW85" i="14"/>
  <c r="AW78" i="14"/>
  <c r="AW80" i="14"/>
  <c r="AW82" i="14"/>
  <c r="AW84" i="14"/>
  <c r="AW86" i="14"/>
  <c r="BM7" i="2"/>
  <c r="BP7" i="2"/>
  <c r="CJ7" i="2" s="1"/>
  <c r="BS7" i="2"/>
  <c r="CL7" i="2" s="1"/>
  <c r="BM8" i="2"/>
  <c r="BP8" i="2"/>
  <c r="CJ8" i="2" s="1"/>
  <c r="BS8" i="2"/>
  <c r="CL8" i="2" s="1"/>
  <c r="BM9" i="2"/>
  <c r="BP9" i="2"/>
  <c r="CJ9" i="2" s="1"/>
  <c r="BS9" i="2"/>
  <c r="CL9" i="2" s="1"/>
  <c r="BM10" i="2"/>
  <c r="BP10" i="2"/>
  <c r="CJ10" i="2" s="1"/>
  <c r="BS10" i="2"/>
  <c r="CL10" i="2" s="1"/>
  <c r="BM11" i="2"/>
  <c r="BP11" i="2"/>
  <c r="CJ11" i="2" s="1"/>
  <c r="BS11" i="2"/>
  <c r="CL11" i="2" s="1"/>
  <c r="BM12" i="2"/>
  <c r="BP12" i="2"/>
  <c r="CJ12" i="2" s="1"/>
  <c r="BS12" i="2"/>
  <c r="CL12" i="2" s="1"/>
  <c r="BM13" i="2"/>
  <c r="BP13" i="2"/>
  <c r="CJ13" i="2" s="1"/>
  <c r="BS13" i="2"/>
  <c r="CL13" i="2" s="1"/>
  <c r="BM14" i="2"/>
  <c r="BP14" i="2"/>
  <c r="CJ14" i="2" s="1"/>
  <c r="BS14" i="2"/>
  <c r="CL14" i="2" s="1"/>
  <c r="BM15" i="2"/>
  <c r="BP15" i="2"/>
  <c r="CJ15" i="2" s="1"/>
  <c r="BS15" i="2"/>
  <c r="CL15" i="2" s="1"/>
  <c r="BM16" i="2"/>
  <c r="BP16" i="2"/>
  <c r="CJ16" i="2" s="1"/>
  <c r="BS16" i="2"/>
  <c r="CL16" i="2" s="1"/>
  <c r="BM17" i="2"/>
  <c r="BP17" i="2"/>
  <c r="CJ17" i="2" s="1"/>
  <c r="BS17" i="2"/>
  <c r="CL17" i="2" s="1"/>
  <c r="BM18" i="2"/>
  <c r="BP18" i="2"/>
  <c r="CJ18" i="2" s="1"/>
  <c r="BS18" i="2"/>
  <c r="CL18" i="2" s="1"/>
  <c r="BM19" i="2"/>
  <c r="BP19" i="2"/>
  <c r="CJ19" i="2" s="1"/>
  <c r="BS19" i="2"/>
  <c r="CL19" i="2" s="1"/>
  <c r="BM20" i="2"/>
  <c r="BP20" i="2"/>
  <c r="CJ20" i="2" s="1"/>
  <c r="BS20" i="2"/>
  <c r="CL20" i="2" s="1"/>
  <c r="BM21" i="2"/>
  <c r="BP21" i="2"/>
  <c r="CJ21" i="2" s="1"/>
  <c r="BS21" i="2"/>
  <c r="CL21" i="2" s="1"/>
  <c r="BM22" i="2"/>
  <c r="BP22" i="2"/>
  <c r="CJ22" i="2" s="1"/>
  <c r="BS22" i="2"/>
  <c r="CL22" i="2" s="1"/>
  <c r="BM23" i="2"/>
  <c r="BP23" i="2"/>
  <c r="CJ23" i="2" s="1"/>
  <c r="BS23" i="2"/>
  <c r="CL23" i="2" s="1"/>
  <c r="BM24" i="2"/>
  <c r="BP24" i="2"/>
  <c r="CJ24" i="2" s="1"/>
  <c r="BS24" i="2"/>
  <c r="CL24" i="2" s="1"/>
  <c r="BM25" i="2"/>
  <c r="BP25" i="2"/>
  <c r="CJ25" i="2" s="1"/>
  <c r="BS25" i="2"/>
  <c r="CL25" i="2" s="1"/>
  <c r="BM26" i="2"/>
  <c r="BP26" i="2"/>
  <c r="CJ26" i="2" s="1"/>
  <c r="BS26" i="2"/>
  <c r="CL26" i="2" s="1"/>
  <c r="BM27" i="2"/>
  <c r="BP27" i="2"/>
  <c r="CJ27" i="2" s="1"/>
  <c r="BS27" i="2"/>
  <c r="CL27" i="2" s="1"/>
  <c r="BM28" i="2"/>
  <c r="BP28" i="2"/>
  <c r="CJ28" i="2" s="1"/>
  <c r="BS28" i="2"/>
  <c r="CL28" i="2" s="1"/>
  <c r="BM29" i="2"/>
  <c r="BP29" i="2"/>
  <c r="CJ29" i="2" s="1"/>
  <c r="BS29" i="2"/>
  <c r="CL29" i="2" s="1"/>
  <c r="BM30" i="2"/>
  <c r="BP30" i="2"/>
  <c r="CJ30" i="2" s="1"/>
  <c r="BS30" i="2"/>
  <c r="CL30" i="2" s="1"/>
  <c r="BM31" i="2"/>
  <c r="BP31" i="2"/>
  <c r="CJ31" i="2" s="1"/>
  <c r="BS31" i="2"/>
  <c r="CL31" i="2" s="1"/>
  <c r="BM32" i="2"/>
  <c r="BP32" i="2"/>
  <c r="CJ32" i="2" s="1"/>
  <c r="BS32" i="2"/>
  <c r="CL32" i="2" s="1"/>
  <c r="BM33" i="2"/>
  <c r="BP33" i="2"/>
  <c r="CJ33" i="2" s="1"/>
  <c r="BS33" i="2"/>
  <c r="CL33" i="2" s="1"/>
  <c r="BM34" i="2"/>
  <c r="BP34" i="2"/>
  <c r="CJ34" i="2" s="1"/>
  <c r="BS34" i="2"/>
  <c r="CL34" i="2" s="1"/>
  <c r="BM35" i="2"/>
  <c r="BP35" i="2"/>
  <c r="CJ35" i="2" s="1"/>
  <c r="BS35" i="2"/>
  <c r="CL35" i="2" s="1"/>
  <c r="BM36" i="2"/>
  <c r="BP36" i="2"/>
  <c r="CJ36" i="2" s="1"/>
  <c r="BS36" i="2"/>
  <c r="CL36" i="2" s="1"/>
  <c r="BM37" i="2"/>
  <c r="BP37" i="2"/>
  <c r="CJ37" i="2" s="1"/>
  <c r="BS37" i="2"/>
  <c r="CL37" i="2" s="1"/>
  <c r="BM38" i="2"/>
  <c r="BP38" i="2"/>
  <c r="CJ38" i="2" s="1"/>
  <c r="BS38" i="2"/>
  <c r="CL38" i="2" s="1"/>
  <c r="BM39" i="2"/>
  <c r="BP39" i="2"/>
  <c r="CJ39" i="2" s="1"/>
  <c r="BS39" i="2"/>
  <c r="CL39" i="2" s="1"/>
  <c r="BM40" i="2"/>
  <c r="BP40" i="2"/>
  <c r="CJ40" i="2" s="1"/>
  <c r="BS40" i="2"/>
  <c r="CL40" i="2" s="1"/>
  <c r="BM41" i="2"/>
  <c r="BP41" i="2"/>
  <c r="CJ41" i="2" s="1"/>
  <c r="BS41" i="2"/>
  <c r="CL41" i="2" s="1"/>
  <c r="BM42" i="2"/>
  <c r="BP42" i="2"/>
  <c r="CJ42" i="2" s="1"/>
  <c r="BS42" i="2"/>
  <c r="CL42" i="2" s="1"/>
  <c r="BM43" i="2"/>
  <c r="BP43" i="2"/>
  <c r="CJ43" i="2" s="1"/>
  <c r="BS43" i="2"/>
  <c r="CL43" i="2" s="1"/>
  <c r="BM44" i="2"/>
  <c r="BP44" i="2"/>
  <c r="CJ44" i="2" s="1"/>
  <c r="BS44" i="2"/>
  <c r="CL44" i="2" s="1"/>
  <c r="BM45" i="2"/>
  <c r="BP45" i="2"/>
  <c r="CJ45" i="2" s="1"/>
  <c r="BS45" i="2"/>
  <c r="CL45" i="2" s="1"/>
  <c r="BM46" i="2"/>
  <c r="BP46" i="2"/>
  <c r="CJ46" i="2" s="1"/>
  <c r="BS46" i="2"/>
  <c r="CL46" i="2" s="1"/>
  <c r="BM47" i="2"/>
  <c r="BP47" i="2"/>
  <c r="CJ47" i="2" s="1"/>
  <c r="BS47" i="2"/>
  <c r="CL47" i="2" s="1"/>
  <c r="BM48" i="2"/>
  <c r="BP48" i="2"/>
  <c r="CJ48" i="2" s="1"/>
  <c r="BS48" i="2"/>
  <c r="CL48" i="2" s="1"/>
  <c r="BM49" i="2"/>
  <c r="BP49" i="2"/>
  <c r="CJ49" i="2" s="1"/>
  <c r="BS49" i="2"/>
  <c r="CL49" i="2" s="1"/>
  <c r="BM50" i="2"/>
  <c r="BP50" i="2"/>
  <c r="CJ50" i="2" s="1"/>
  <c r="BS50" i="2"/>
  <c r="CL50" i="2" s="1"/>
  <c r="BM51" i="2"/>
  <c r="BP51" i="2"/>
  <c r="CJ51" i="2" s="1"/>
  <c r="BS51" i="2"/>
  <c r="CL51" i="2" s="1"/>
  <c r="BM52" i="2"/>
  <c r="BP52" i="2"/>
  <c r="CJ52" i="2" s="1"/>
  <c r="BS52" i="2"/>
  <c r="CL52" i="2" s="1"/>
  <c r="BM53" i="2"/>
  <c r="BP53" i="2"/>
  <c r="CJ53" i="2" s="1"/>
  <c r="BS53" i="2"/>
  <c r="CL53" i="2" s="1"/>
  <c r="BM54" i="2"/>
  <c r="BP54" i="2"/>
  <c r="CJ54" i="2" s="1"/>
  <c r="BS54" i="2"/>
  <c r="CL54" i="2" s="1"/>
  <c r="BM55" i="2"/>
  <c r="BP55" i="2"/>
  <c r="CJ55" i="2" s="1"/>
  <c r="BS55" i="2"/>
  <c r="CL55" i="2" s="1"/>
  <c r="BM56" i="2"/>
  <c r="BP56" i="2"/>
  <c r="CJ56" i="2" s="1"/>
  <c r="BS56" i="2"/>
  <c r="CL56" i="2" s="1"/>
  <c r="BM57" i="2"/>
  <c r="BP57" i="2"/>
  <c r="CJ57" i="2" s="1"/>
  <c r="BS57" i="2"/>
  <c r="CL57" i="2" s="1"/>
  <c r="BM58" i="2"/>
  <c r="BP58" i="2"/>
  <c r="CJ58" i="2" s="1"/>
  <c r="BS58" i="2"/>
  <c r="CL58" i="2" s="1"/>
  <c r="BM59" i="2"/>
  <c r="BP59" i="2"/>
  <c r="CJ59" i="2" s="1"/>
  <c r="BS59" i="2"/>
  <c r="CL59" i="2" s="1"/>
  <c r="BM60" i="2"/>
  <c r="BP60" i="2"/>
  <c r="CJ60" i="2" s="1"/>
  <c r="BS60" i="2"/>
  <c r="CL60" i="2" s="1"/>
  <c r="BM61" i="2"/>
  <c r="BP61" i="2"/>
  <c r="CJ61" i="2" s="1"/>
  <c r="BS61" i="2"/>
  <c r="CL61" i="2" s="1"/>
  <c r="BM62" i="2"/>
  <c r="BP62" i="2"/>
  <c r="CJ62" i="2" s="1"/>
  <c r="BS62" i="2"/>
  <c r="CL62" i="2" s="1"/>
  <c r="BM63" i="2"/>
  <c r="BP63" i="2"/>
  <c r="CJ63" i="2" s="1"/>
  <c r="BS63" i="2"/>
  <c r="CL63" i="2" s="1"/>
  <c r="BM64" i="2"/>
  <c r="BP64" i="2"/>
  <c r="CJ64" i="2" s="1"/>
  <c r="BS64" i="2"/>
  <c r="CL64" i="2" s="1"/>
  <c r="BM65" i="2"/>
  <c r="BP65" i="2"/>
  <c r="CJ65" i="2" s="1"/>
  <c r="BS65" i="2"/>
  <c r="CL65" i="2" s="1"/>
  <c r="BM66" i="2"/>
  <c r="BP66" i="2"/>
  <c r="CJ66" i="2" s="1"/>
  <c r="BS66" i="2"/>
  <c r="CL66" i="2" s="1"/>
  <c r="BM67" i="2"/>
  <c r="BP67" i="2"/>
  <c r="CJ67" i="2" s="1"/>
  <c r="BS67" i="2"/>
  <c r="CL67" i="2" s="1"/>
  <c r="BM68" i="2"/>
  <c r="BP68" i="2"/>
  <c r="CJ68" i="2" s="1"/>
  <c r="BS68" i="2"/>
  <c r="CL68" i="2" s="1"/>
  <c r="BM69" i="2"/>
  <c r="BP69" i="2"/>
  <c r="CJ69" i="2" s="1"/>
  <c r="BS69" i="2"/>
  <c r="CL69" i="2" s="1"/>
  <c r="BM70" i="2"/>
  <c r="BP70" i="2"/>
  <c r="CJ70" i="2" s="1"/>
  <c r="BS70" i="2"/>
  <c r="CL70" i="2" s="1"/>
  <c r="BM71" i="2"/>
  <c r="BP71" i="2"/>
  <c r="CJ71" i="2" s="1"/>
  <c r="BS71" i="2"/>
  <c r="CL71" i="2" s="1"/>
  <c r="BM72" i="2"/>
  <c r="BP72" i="2"/>
  <c r="CJ72" i="2" s="1"/>
  <c r="BS72" i="2"/>
  <c r="CL72" i="2" s="1"/>
  <c r="BM73" i="2"/>
  <c r="BP73" i="2"/>
  <c r="CJ73" i="2" s="1"/>
  <c r="BS73" i="2"/>
  <c r="CL73" i="2" s="1"/>
  <c r="BM74" i="2"/>
  <c r="BP74" i="2"/>
  <c r="CJ74" i="2" s="1"/>
  <c r="BS74" i="2"/>
  <c r="CL74" i="2" s="1"/>
  <c r="BM75" i="2"/>
  <c r="BP75" i="2"/>
  <c r="CJ75" i="2" s="1"/>
  <c r="BS75" i="2"/>
  <c r="CL75" i="2" s="1"/>
  <c r="BM76" i="2"/>
  <c r="BP76" i="2"/>
  <c r="CJ76" i="2" s="1"/>
  <c r="BS76" i="2"/>
  <c r="CL76" i="2" s="1"/>
  <c r="BM77" i="2"/>
  <c r="BP77" i="2"/>
  <c r="CJ77" i="2" s="1"/>
  <c r="BS77" i="2"/>
  <c r="CL77" i="2" s="1"/>
  <c r="BM78" i="2"/>
  <c r="BP78" i="2"/>
  <c r="CJ78" i="2" s="1"/>
  <c r="BS78" i="2"/>
  <c r="CL78" i="2" s="1"/>
  <c r="BM79" i="2"/>
  <c r="BP79" i="2"/>
  <c r="CJ79" i="2" s="1"/>
  <c r="BS79" i="2"/>
  <c r="CL79" i="2" s="1"/>
  <c r="BM80" i="2"/>
  <c r="BP80" i="2"/>
  <c r="CJ80" i="2" s="1"/>
  <c r="BS80" i="2"/>
  <c r="CL80" i="2" s="1"/>
  <c r="BM81" i="2"/>
  <c r="BP81" i="2"/>
  <c r="CJ81" i="2" s="1"/>
  <c r="BS81" i="2"/>
  <c r="CL81" i="2" s="1"/>
  <c r="BM82" i="2"/>
  <c r="BP82" i="2"/>
  <c r="CJ82" i="2" s="1"/>
  <c r="BS82" i="2"/>
  <c r="CL82" i="2" s="1"/>
  <c r="BM83" i="2"/>
  <c r="BP83" i="2"/>
  <c r="CJ83" i="2" s="1"/>
  <c r="BS83" i="2"/>
  <c r="CL83" i="2" s="1"/>
  <c r="BM84" i="2"/>
  <c r="BP84" i="2"/>
  <c r="CJ84" i="2" s="1"/>
  <c r="BS84" i="2"/>
  <c r="CL84" i="2" s="1"/>
  <c r="BM85" i="2"/>
  <c r="BP85" i="2"/>
  <c r="CJ85" i="2" s="1"/>
  <c r="BS85" i="2"/>
  <c r="CL85" i="2" s="1"/>
  <c r="BM86" i="2"/>
  <c r="BP86" i="2"/>
  <c r="CJ86" i="2" s="1"/>
  <c r="BS86" i="2"/>
  <c r="CL86" i="2" s="1"/>
  <c r="BM87" i="2"/>
  <c r="BP87" i="2"/>
  <c r="CJ87" i="2" s="1"/>
  <c r="BS87" i="2"/>
  <c r="CL87" i="2" s="1"/>
  <c r="BM88" i="2"/>
  <c r="BP88" i="2"/>
  <c r="CJ88" i="2" s="1"/>
  <c r="BS88" i="2"/>
  <c r="CL88" i="2" s="1"/>
  <c r="BM89" i="2"/>
  <c r="BP89" i="2"/>
  <c r="CJ89" i="2" s="1"/>
  <c r="BS89" i="2"/>
  <c r="CL89" i="2" s="1"/>
  <c r="BM90" i="2"/>
  <c r="BP90" i="2"/>
  <c r="CJ90" i="2" s="1"/>
  <c r="BS90" i="2"/>
  <c r="CL90" i="2" s="1"/>
  <c r="BM91" i="2"/>
  <c r="BP91" i="2"/>
  <c r="CJ91" i="2" s="1"/>
  <c r="BS91" i="2"/>
  <c r="CL91" i="2" s="1"/>
  <c r="BM92" i="2"/>
  <c r="BP92" i="2"/>
  <c r="CJ92" i="2" s="1"/>
  <c r="BS92" i="2"/>
  <c r="CL92" i="2" s="1"/>
  <c r="BM93" i="2"/>
  <c r="BP93" i="2"/>
  <c r="CJ93" i="2" s="1"/>
  <c r="BS93" i="2"/>
  <c r="CL93" i="2" s="1"/>
  <c r="BM94" i="2"/>
  <c r="BP94" i="2"/>
  <c r="CJ94" i="2" s="1"/>
  <c r="BS94" i="2"/>
  <c r="CL94" i="2" s="1"/>
  <c r="BM95" i="2"/>
  <c r="BP95" i="2"/>
  <c r="CJ95" i="2" s="1"/>
  <c r="BS95" i="2"/>
  <c r="CL95" i="2" s="1"/>
  <c r="BM96" i="2"/>
  <c r="BP96" i="2"/>
  <c r="CJ96" i="2" s="1"/>
  <c r="BS96" i="2"/>
  <c r="CL96" i="2" s="1"/>
  <c r="BM97" i="2"/>
  <c r="BP97" i="2"/>
  <c r="CJ97" i="2" s="1"/>
  <c r="BS97" i="2"/>
  <c r="CL97" i="2" s="1"/>
  <c r="BM98" i="2"/>
  <c r="BP98" i="2"/>
  <c r="CJ98" i="2" s="1"/>
  <c r="BS98" i="2"/>
  <c r="CL98" i="2" s="1"/>
  <c r="BM99" i="2"/>
  <c r="BP99" i="2"/>
  <c r="CJ99" i="2" s="1"/>
  <c r="BS99" i="2"/>
  <c r="CL99" i="2" s="1"/>
  <c r="BM100" i="2"/>
  <c r="BP100" i="2"/>
  <c r="CJ100" i="2" s="1"/>
  <c r="BS100" i="2"/>
  <c r="CL100" i="2" s="1"/>
  <c r="BM101" i="2"/>
  <c r="BP101" i="2"/>
  <c r="CJ101" i="2" s="1"/>
  <c r="BS101" i="2"/>
  <c r="CL101" i="2" s="1"/>
  <c r="BM102" i="2"/>
  <c r="BP102" i="2"/>
  <c r="CJ102" i="2" s="1"/>
  <c r="BS102" i="2"/>
  <c r="CL102" i="2" s="1"/>
  <c r="BM103" i="2"/>
  <c r="BP103" i="2"/>
  <c r="CJ103" i="2" s="1"/>
  <c r="BS103" i="2"/>
  <c r="CL103" i="2" s="1"/>
  <c r="BM104" i="2"/>
  <c r="BP104" i="2"/>
  <c r="CJ104" i="2" s="1"/>
  <c r="BS104" i="2"/>
  <c r="CL104" i="2" s="1"/>
  <c r="BM105" i="2"/>
  <c r="BP105" i="2"/>
  <c r="CJ105" i="2" s="1"/>
  <c r="BS105" i="2"/>
  <c r="CL105" i="2" s="1"/>
  <c r="G115" i="2" l="1"/>
  <c r="AX13" i="14"/>
  <c r="AY13" i="14" s="1"/>
  <c r="F111" i="9"/>
  <c r="BC7" i="14"/>
  <c r="G7" i="14" s="1"/>
  <c r="AX7" i="14" s="1"/>
  <c r="BC9" i="14"/>
  <c r="G9" i="14" s="1"/>
  <c r="AX9" i="14" s="1"/>
  <c r="BC11" i="14"/>
  <c r="G11" i="14" s="1"/>
  <c r="AX11" i="14" s="1"/>
  <c r="BC8" i="14"/>
  <c r="G8" i="14" s="1"/>
  <c r="AX8" i="14" s="1"/>
  <c r="BC10" i="14"/>
  <c r="G10" i="14" s="1"/>
  <c r="AX10" i="14" s="1"/>
  <c r="BC12" i="14"/>
  <c r="G12" i="14" s="1"/>
  <c r="AX12" i="14" s="1"/>
  <c r="BC6" i="14"/>
  <c r="G6" i="14" s="1"/>
  <c r="AX6" i="14" s="1"/>
  <c r="R3" i="7"/>
  <c r="AF107" i="14"/>
  <c r="M19" i="1" s="1"/>
  <c r="A3" i="2"/>
  <c r="BS6" i="2"/>
  <c r="CL6" i="2" s="1"/>
  <c r="BP6" i="2"/>
  <c r="CJ6" i="2" s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H13" i="14" l="1"/>
  <c r="H115" i="2" s="1"/>
  <c r="CN115" i="2" s="1"/>
  <c r="AX115" i="2"/>
  <c r="AY115" i="2" s="1"/>
  <c r="H11" i="14"/>
  <c r="AY11" i="14"/>
  <c r="H9" i="14"/>
  <c r="AY9" i="14"/>
  <c r="H7" i="14"/>
  <c r="AY7" i="14"/>
  <c r="D111" i="10"/>
  <c r="G111" i="9"/>
  <c r="AY12" i="14"/>
  <c r="H12" i="14"/>
  <c r="H6" i="14"/>
  <c r="H108" i="2" s="1"/>
  <c r="AY6" i="14"/>
  <c r="H10" i="14"/>
  <c r="AY10" i="14"/>
  <c r="H8" i="14"/>
  <c r="AY8" i="14"/>
  <c r="G114" i="2"/>
  <c r="F110" i="9"/>
  <c r="G110" i="2"/>
  <c r="F106" i="9"/>
  <c r="G111" i="2"/>
  <c r="F107" i="9"/>
  <c r="G108" i="2"/>
  <c r="F104" i="9"/>
  <c r="G112" i="2"/>
  <c r="F108" i="9"/>
  <c r="G113" i="2"/>
  <c r="F109" i="9"/>
  <c r="G109" i="2"/>
  <c r="F105" i="9"/>
  <c r="A4" i="4"/>
  <c r="P6" i="4"/>
  <c r="A4" i="11"/>
  <c r="C4" i="11" s="1"/>
  <c r="A5" i="11"/>
  <c r="C5" i="11" s="1"/>
  <c r="A6" i="11"/>
  <c r="C6" i="11" s="1"/>
  <c r="A7" i="11"/>
  <c r="C7" i="11" s="1"/>
  <c r="A8" i="11"/>
  <c r="C8" i="11" s="1"/>
  <c r="A9" i="11"/>
  <c r="C9" i="11" s="1"/>
  <c r="A10" i="11"/>
  <c r="C10" i="11" s="1"/>
  <c r="A11" i="11"/>
  <c r="C11" i="11" s="1"/>
  <c r="A12" i="11"/>
  <c r="C12" i="11" s="1"/>
  <c r="A13" i="11"/>
  <c r="C13" i="11" s="1"/>
  <c r="A14" i="11"/>
  <c r="C14" i="11" s="1"/>
  <c r="A15" i="11"/>
  <c r="C15" i="11" s="1"/>
  <c r="A16" i="11"/>
  <c r="C16" i="11" s="1"/>
  <c r="A17" i="11"/>
  <c r="C17" i="11" s="1"/>
  <c r="A18" i="11"/>
  <c r="C18" i="11" s="1"/>
  <c r="A19" i="11"/>
  <c r="C19" i="11" s="1"/>
  <c r="A20" i="11"/>
  <c r="C20" i="11" s="1"/>
  <c r="A21" i="11"/>
  <c r="C21" i="11" s="1"/>
  <c r="A22" i="11"/>
  <c r="C22" i="11" s="1"/>
  <c r="AX109" i="2" l="1"/>
  <c r="AY109" i="2" s="1"/>
  <c r="AX111" i="2"/>
  <c r="AY111" i="2" s="1"/>
  <c r="AX113" i="2"/>
  <c r="AY113" i="2" s="1"/>
  <c r="AX110" i="2"/>
  <c r="AY110" i="2" s="1"/>
  <c r="AX112" i="2"/>
  <c r="AY112" i="2" s="1"/>
  <c r="AX114" i="2"/>
  <c r="AY114" i="2" s="1"/>
  <c r="AX108" i="2"/>
  <c r="AY108" i="2" s="1"/>
  <c r="H20" i="11"/>
  <c r="B20" i="11"/>
  <c r="H14" i="11"/>
  <c r="B14" i="11"/>
  <c r="H10" i="11"/>
  <c r="B10" i="11"/>
  <c r="H8" i="11"/>
  <c r="B8" i="11"/>
  <c r="H6" i="11"/>
  <c r="B6" i="11"/>
  <c r="H4" i="11"/>
  <c r="B4" i="11"/>
  <c r="H22" i="11"/>
  <c r="B22" i="11"/>
  <c r="H18" i="11"/>
  <c r="B18" i="11"/>
  <c r="H16" i="11"/>
  <c r="B16" i="11"/>
  <c r="H12" i="11"/>
  <c r="B12" i="11"/>
  <c r="I21" i="11"/>
  <c r="B21" i="11"/>
  <c r="I19" i="11"/>
  <c r="B19" i="11"/>
  <c r="I17" i="11"/>
  <c r="B17" i="11"/>
  <c r="I15" i="11"/>
  <c r="B15" i="11"/>
  <c r="I13" i="11"/>
  <c r="B13" i="11"/>
  <c r="I11" i="11"/>
  <c r="B11" i="11"/>
  <c r="I9" i="11"/>
  <c r="B9" i="11"/>
  <c r="I7" i="11"/>
  <c r="B7" i="11"/>
  <c r="I5" i="11"/>
  <c r="B5" i="11"/>
  <c r="N106" i="9"/>
  <c r="N105" i="9"/>
  <c r="N108" i="9"/>
  <c r="N107" i="9"/>
  <c r="N104" i="9"/>
  <c r="J21" i="11"/>
  <c r="J19" i="11"/>
  <c r="J17" i="11"/>
  <c r="J15" i="11"/>
  <c r="J13" i="11"/>
  <c r="J11" i="11"/>
  <c r="J9" i="11"/>
  <c r="J7" i="11"/>
  <c r="J5" i="11"/>
  <c r="I22" i="11"/>
  <c r="I20" i="11"/>
  <c r="I18" i="11"/>
  <c r="I16" i="11"/>
  <c r="I14" i="11"/>
  <c r="I12" i="11"/>
  <c r="I10" i="11"/>
  <c r="I8" i="11"/>
  <c r="I6" i="11"/>
  <c r="I4" i="11"/>
  <c r="H21" i="11"/>
  <c r="H19" i="11"/>
  <c r="H17" i="11"/>
  <c r="H15" i="11"/>
  <c r="H13" i="11"/>
  <c r="H11" i="11"/>
  <c r="H9" i="11"/>
  <c r="H7" i="11"/>
  <c r="H5" i="11"/>
  <c r="J22" i="11"/>
  <c r="J20" i="11"/>
  <c r="J18" i="11"/>
  <c r="J16" i="11"/>
  <c r="J14" i="11"/>
  <c r="J12" i="11"/>
  <c r="J10" i="11"/>
  <c r="J8" i="11"/>
  <c r="J6" i="11"/>
  <c r="J4" i="11"/>
  <c r="H113" i="2" l="1"/>
  <c r="CN113" i="2" s="1"/>
  <c r="H109" i="2"/>
  <c r="CN109" i="2" s="1"/>
  <c r="H111" i="2"/>
  <c r="CN111" i="2" s="1"/>
  <c r="H114" i="2"/>
  <c r="CN114" i="2" s="1"/>
  <c r="H112" i="2"/>
  <c r="CN112" i="2" s="1"/>
  <c r="H110" i="2"/>
  <c r="CN110" i="2" s="1"/>
  <c r="G107" i="9"/>
  <c r="D107" i="10"/>
  <c r="D309" i="10"/>
  <c r="CN108" i="2"/>
  <c r="G109" i="9"/>
  <c r="D109" i="10"/>
  <c r="G105" i="9"/>
  <c r="D105" i="10"/>
  <c r="D307" i="10"/>
  <c r="G104" i="9"/>
  <c r="D306" i="10"/>
  <c r="D104" i="10"/>
  <c r="G108" i="9"/>
  <c r="D310" i="10"/>
  <c r="D108" i="10"/>
  <c r="G110" i="9"/>
  <c r="D110" i="10"/>
  <c r="G106" i="9"/>
  <c r="D106" i="10"/>
  <c r="D308" i="10"/>
  <c r="E5" i="11"/>
  <c r="D5" i="11"/>
  <c r="E7" i="11"/>
  <c r="D7" i="11"/>
  <c r="E9" i="11"/>
  <c r="D9" i="11"/>
  <c r="E11" i="11"/>
  <c r="D11" i="11"/>
  <c r="E13" i="11"/>
  <c r="D13" i="11"/>
  <c r="E15" i="11"/>
  <c r="D15" i="11"/>
  <c r="E17" i="11"/>
  <c r="D17" i="11"/>
  <c r="E19" i="11"/>
  <c r="D19" i="11"/>
  <c r="E21" i="11"/>
  <c r="D21" i="11"/>
  <c r="E12" i="11"/>
  <c r="D12" i="11"/>
  <c r="E16" i="11"/>
  <c r="D16" i="11"/>
  <c r="E18" i="11"/>
  <c r="D18" i="11"/>
  <c r="E22" i="11"/>
  <c r="D22" i="11"/>
  <c r="E4" i="11"/>
  <c r="D4" i="11"/>
  <c r="E6" i="11"/>
  <c r="D6" i="11"/>
  <c r="E8" i="11"/>
  <c r="D8" i="11"/>
  <c r="E10" i="11"/>
  <c r="D10" i="11"/>
  <c r="E14" i="11"/>
  <c r="D14" i="11"/>
  <c r="E20" i="11"/>
  <c r="D20" i="1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AX93" i="2" l="1"/>
  <c r="AY93" i="2" s="1"/>
  <c r="AX105" i="2"/>
  <c r="AY105" i="2" s="1"/>
  <c r="AX97" i="2"/>
  <c r="AY97" i="2" s="1"/>
  <c r="AX89" i="2"/>
  <c r="AY89" i="2" s="1"/>
  <c r="AX81" i="2"/>
  <c r="AY81" i="2" s="1"/>
  <c r="AX73" i="2"/>
  <c r="AY73" i="2" s="1"/>
  <c r="AX65" i="2"/>
  <c r="AY65" i="2" s="1"/>
  <c r="AX69" i="2"/>
  <c r="AY69" i="2" s="1"/>
  <c r="AX104" i="2"/>
  <c r="AY104" i="2" s="1"/>
  <c r="AX96" i="2"/>
  <c r="AY96" i="2" s="1"/>
  <c r="AX88" i="2"/>
  <c r="AY88" i="2" s="1"/>
  <c r="AX80" i="2"/>
  <c r="AY80" i="2" s="1"/>
  <c r="AX72" i="2"/>
  <c r="AY72" i="2" s="1"/>
  <c r="AX64" i="2"/>
  <c r="AY64" i="2" s="1"/>
  <c r="AX85" i="2"/>
  <c r="AY85" i="2" s="1"/>
  <c r="AX84" i="2"/>
  <c r="AY84" i="2" s="1"/>
  <c r="AX95" i="2"/>
  <c r="AY95" i="2" s="1"/>
  <c r="AX87" i="2"/>
  <c r="AY87" i="2" s="1"/>
  <c r="AX79" i="2"/>
  <c r="AY79" i="2" s="1"/>
  <c r="AX71" i="2"/>
  <c r="AY71" i="2" s="1"/>
  <c r="AX63" i="2"/>
  <c r="AY63" i="2" s="1"/>
  <c r="AX101" i="2"/>
  <c r="AY101" i="2" s="1"/>
  <c r="AX100" i="2"/>
  <c r="AY100" i="2" s="1"/>
  <c r="AX103" i="2"/>
  <c r="AY103" i="2" s="1"/>
  <c r="AX102" i="2"/>
  <c r="AY102" i="2" s="1"/>
  <c r="AX94" i="2"/>
  <c r="AY94" i="2" s="1"/>
  <c r="AX86" i="2"/>
  <c r="AY86" i="2" s="1"/>
  <c r="AX78" i="2"/>
  <c r="AY78" i="2" s="1"/>
  <c r="AX70" i="2"/>
  <c r="AY70" i="2" s="1"/>
  <c r="AX62" i="2"/>
  <c r="AY62" i="2" s="1"/>
  <c r="AX61" i="2"/>
  <c r="AY61" i="2" s="1"/>
  <c r="AX68" i="2"/>
  <c r="AY68" i="2" s="1"/>
  <c r="AX77" i="2"/>
  <c r="AY77" i="2" s="1"/>
  <c r="AX76" i="2"/>
  <c r="AY76" i="2" s="1"/>
  <c r="AX99" i="2"/>
  <c r="AY99" i="2" s="1"/>
  <c r="AX91" i="2"/>
  <c r="AY91" i="2" s="1"/>
  <c r="AX83" i="2"/>
  <c r="AY83" i="2" s="1"/>
  <c r="AX75" i="2"/>
  <c r="AY75" i="2" s="1"/>
  <c r="AX67" i="2"/>
  <c r="AY67" i="2" s="1"/>
  <c r="AX59" i="2"/>
  <c r="AY59" i="2" s="1"/>
  <c r="AX92" i="2"/>
  <c r="AY92" i="2" s="1"/>
  <c r="AX60" i="2"/>
  <c r="AY60" i="2" s="1"/>
  <c r="AX98" i="2"/>
  <c r="AY98" i="2" s="1"/>
  <c r="AX90" i="2"/>
  <c r="AY90" i="2" s="1"/>
  <c r="AX82" i="2"/>
  <c r="AY82" i="2" s="1"/>
  <c r="AX74" i="2"/>
  <c r="AY74" i="2" s="1"/>
  <c r="AX66" i="2"/>
  <c r="AY66" i="2" s="1"/>
  <c r="AX58" i="2"/>
  <c r="AY58" i="2" s="1"/>
  <c r="F17" i="11"/>
  <c r="F14" i="11"/>
  <c r="G17" i="11"/>
  <c r="G15" i="11"/>
  <c r="G13" i="11"/>
  <c r="G11" i="11"/>
  <c r="F15" i="11"/>
  <c r="F13" i="11"/>
  <c r="F11" i="11"/>
  <c r="G16" i="11"/>
  <c r="G14" i="11"/>
  <c r="G12" i="11"/>
  <c r="A235" i="10" l="1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D256" i="10" s="1"/>
  <c r="A257" i="10"/>
  <c r="D257" i="10" s="1"/>
  <c r="A258" i="10"/>
  <c r="D258" i="10" s="1"/>
  <c r="A259" i="10"/>
  <c r="D259" i="10" s="1"/>
  <c r="A260" i="10"/>
  <c r="D260" i="10" s="1"/>
  <c r="A261" i="10"/>
  <c r="D261" i="10" s="1"/>
  <c r="A262" i="10"/>
  <c r="D262" i="10" s="1"/>
  <c r="A263" i="10"/>
  <c r="D263" i="10" s="1"/>
  <c r="A264" i="10"/>
  <c r="D264" i="10" s="1"/>
  <c r="A265" i="10"/>
  <c r="D265" i="10" s="1"/>
  <c r="A266" i="10"/>
  <c r="D266" i="10" s="1"/>
  <c r="A267" i="10"/>
  <c r="D267" i="10" s="1"/>
  <c r="A268" i="10"/>
  <c r="D268" i="10" s="1"/>
  <c r="A269" i="10"/>
  <c r="D269" i="10" s="1"/>
  <c r="A270" i="10"/>
  <c r="D270" i="10" s="1"/>
  <c r="A271" i="10"/>
  <c r="D271" i="10" s="1"/>
  <c r="A272" i="10"/>
  <c r="D272" i="10" s="1"/>
  <c r="A273" i="10"/>
  <c r="D273" i="10" s="1"/>
  <c r="A274" i="10"/>
  <c r="D274" i="10" s="1"/>
  <c r="A275" i="10"/>
  <c r="D275" i="10" s="1"/>
  <c r="A276" i="10"/>
  <c r="D276" i="10" s="1"/>
  <c r="A277" i="10"/>
  <c r="D277" i="10" s="1"/>
  <c r="A278" i="10"/>
  <c r="D278" i="10" s="1"/>
  <c r="A279" i="10"/>
  <c r="D279" i="10" s="1"/>
  <c r="A280" i="10"/>
  <c r="D280" i="10" s="1"/>
  <c r="A281" i="10"/>
  <c r="D281" i="10" s="1"/>
  <c r="A282" i="10"/>
  <c r="D282" i="10" s="1"/>
  <c r="A283" i="10"/>
  <c r="D283" i="10" s="1"/>
  <c r="A284" i="10"/>
  <c r="D284" i="10" s="1"/>
  <c r="A285" i="10"/>
  <c r="D285" i="10" s="1"/>
  <c r="A286" i="10"/>
  <c r="D286" i="10" s="1"/>
  <c r="A287" i="10"/>
  <c r="D287" i="10" s="1"/>
  <c r="A288" i="10"/>
  <c r="D288" i="10" s="1"/>
  <c r="A289" i="10"/>
  <c r="D289" i="10" s="1"/>
  <c r="A290" i="10"/>
  <c r="D290" i="10" s="1"/>
  <c r="A291" i="10"/>
  <c r="D291" i="10" s="1"/>
  <c r="A292" i="10"/>
  <c r="D292" i="10" s="1"/>
  <c r="A293" i="10"/>
  <c r="D293" i="10" s="1"/>
  <c r="A294" i="10"/>
  <c r="D294" i="10" s="1"/>
  <c r="A295" i="10"/>
  <c r="D295" i="10" s="1"/>
  <c r="A296" i="10"/>
  <c r="D296" i="10" s="1"/>
  <c r="A297" i="10"/>
  <c r="D297" i="10" s="1"/>
  <c r="A298" i="10"/>
  <c r="D298" i="10" s="1"/>
  <c r="A299" i="10"/>
  <c r="D299" i="10" s="1"/>
  <c r="A300" i="10"/>
  <c r="D300" i="10" s="1"/>
  <c r="A301" i="10"/>
  <c r="D301" i="10" s="1"/>
  <c r="A302" i="10"/>
  <c r="D302" i="10" s="1"/>
  <c r="A303" i="10"/>
  <c r="A88" i="10"/>
  <c r="D88" i="10" s="1"/>
  <c r="A89" i="10"/>
  <c r="D89" i="10" s="1"/>
  <c r="A90" i="10"/>
  <c r="D90" i="10" s="1"/>
  <c r="A91" i="10"/>
  <c r="D91" i="10" s="1"/>
  <c r="A92" i="10"/>
  <c r="D92" i="10" s="1"/>
  <c r="A93" i="10"/>
  <c r="D93" i="10" s="1"/>
  <c r="A94" i="10"/>
  <c r="D94" i="10" s="1"/>
  <c r="A95" i="10"/>
  <c r="D95" i="10" s="1"/>
  <c r="A96" i="10"/>
  <c r="D96" i="10" s="1"/>
  <c r="A97" i="10"/>
  <c r="D97" i="10" s="1"/>
  <c r="A98" i="10"/>
  <c r="D98" i="10" s="1"/>
  <c r="A99" i="10"/>
  <c r="D99" i="10" s="1"/>
  <c r="A100" i="10"/>
  <c r="D100" i="10" s="1"/>
  <c r="A101" i="10"/>
  <c r="A56" i="10"/>
  <c r="D56" i="10" s="1"/>
  <c r="A57" i="10"/>
  <c r="D57" i="10" s="1"/>
  <c r="A58" i="10"/>
  <c r="D58" i="10" s="1"/>
  <c r="A59" i="10"/>
  <c r="D59" i="10" s="1"/>
  <c r="A60" i="10"/>
  <c r="D60" i="10" s="1"/>
  <c r="A61" i="10"/>
  <c r="D61" i="10" s="1"/>
  <c r="A62" i="10"/>
  <c r="D62" i="10" s="1"/>
  <c r="A63" i="10"/>
  <c r="D63" i="10" s="1"/>
  <c r="A64" i="10"/>
  <c r="D64" i="10" s="1"/>
  <c r="A65" i="10"/>
  <c r="D65" i="10" s="1"/>
  <c r="A66" i="10"/>
  <c r="D66" i="10" s="1"/>
  <c r="A67" i="10"/>
  <c r="D67" i="10" s="1"/>
  <c r="A68" i="10"/>
  <c r="D68" i="10" s="1"/>
  <c r="A69" i="10"/>
  <c r="D69" i="10" s="1"/>
  <c r="A70" i="10"/>
  <c r="D70" i="10" s="1"/>
  <c r="A71" i="10"/>
  <c r="D71" i="10" s="1"/>
  <c r="A72" i="10"/>
  <c r="D72" i="10" s="1"/>
  <c r="A73" i="10"/>
  <c r="D73" i="10" s="1"/>
  <c r="A74" i="10"/>
  <c r="D74" i="10" s="1"/>
  <c r="A75" i="10"/>
  <c r="D75" i="10" s="1"/>
  <c r="A76" i="10"/>
  <c r="D76" i="10" s="1"/>
  <c r="A77" i="10"/>
  <c r="D77" i="10" s="1"/>
  <c r="A78" i="10"/>
  <c r="D78" i="10" s="1"/>
  <c r="A79" i="10"/>
  <c r="D79" i="10" s="1"/>
  <c r="A80" i="10"/>
  <c r="D80" i="10" s="1"/>
  <c r="A81" i="10"/>
  <c r="D81" i="10" s="1"/>
  <c r="A82" i="10"/>
  <c r="D82" i="10" s="1"/>
  <c r="A83" i="10"/>
  <c r="D83" i="10" s="1"/>
  <c r="A84" i="10"/>
  <c r="D84" i="10" s="1"/>
  <c r="A85" i="10"/>
  <c r="D85" i="10" s="1"/>
  <c r="A86" i="10"/>
  <c r="D86" i="10" s="1"/>
  <c r="A87" i="10"/>
  <c r="D87" i="10" s="1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D54" i="10" s="1"/>
  <c r="A55" i="10"/>
  <c r="D55" i="10" s="1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3" i="9"/>
  <c r="B103" i="9" s="1"/>
  <c r="AD55" i="2"/>
  <c r="AE55" i="2"/>
  <c r="AG55" i="2"/>
  <c r="AI55" i="2"/>
  <c r="AJ55" i="2"/>
  <c r="AD56" i="2"/>
  <c r="AE56" i="2"/>
  <c r="AG56" i="2"/>
  <c r="AI56" i="2"/>
  <c r="AJ56" i="2"/>
  <c r="AD57" i="2"/>
  <c r="AE57" i="2"/>
  <c r="AG57" i="2"/>
  <c r="AI57" i="2"/>
  <c r="AJ57" i="2"/>
  <c r="AD58" i="2"/>
  <c r="AE58" i="2"/>
  <c r="AG58" i="2"/>
  <c r="AI58" i="2"/>
  <c r="AJ58" i="2"/>
  <c r="AD59" i="2"/>
  <c r="AE59" i="2"/>
  <c r="AG59" i="2"/>
  <c r="AI59" i="2"/>
  <c r="AJ59" i="2"/>
  <c r="AD60" i="2"/>
  <c r="AE60" i="2"/>
  <c r="AG60" i="2"/>
  <c r="AI60" i="2"/>
  <c r="AJ60" i="2"/>
  <c r="AD61" i="2"/>
  <c r="AE61" i="2"/>
  <c r="AG61" i="2"/>
  <c r="AI61" i="2"/>
  <c r="AJ61" i="2"/>
  <c r="AD62" i="2"/>
  <c r="AE62" i="2"/>
  <c r="AG62" i="2"/>
  <c r="AI62" i="2"/>
  <c r="AJ62" i="2"/>
  <c r="AD63" i="2"/>
  <c r="AE63" i="2"/>
  <c r="AG63" i="2"/>
  <c r="AI63" i="2"/>
  <c r="AJ63" i="2"/>
  <c r="AD64" i="2"/>
  <c r="AE64" i="2"/>
  <c r="AG64" i="2"/>
  <c r="AI64" i="2"/>
  <c r="AJ64" i="2"/>
  <c r="AD65" i="2"/>
  <c r="AE65" i="2"/>
  <c r="AG65" i="2"/>
  <c r="AI65" i="2"/>
  <c r="AJ65" i="2"/>
  <c r="AD66" i="2"/>
  <c r="AE66" i="2"/>
  <c r="AG66" i="2"/>
  <c r="AI66" i="2"/>
  <c r="AJ66" i="2"/>
  <c r="AD67" i="2"/>
  <c r="AE67" i="2"/>
  <c r="AG67" i="2"/>
  <c r="AI67" i="2"/>
  <c r="AJ67" i="2"/>
  <c r="AD68" i="2"/>
  <c r="AE68" i="2"/>
  <c r="AG68" i="2"/>
  <c r="AI68" i="2"/>
  <c r="AJ68" i="2"/>
  <c r="AD69" i="2"/>
  <c r="AE69" i="2"/>
  <c r="AG69" i="2"/>
  <c r="AI69" i="2"/>
  <c r="AJ69" i="2"/>
  <c r="AD70" i="2"/>
  <c r="AE70" i="2"/>
  <c r="AG70" i="2"/>
  <c r="AI70" i="2"/>
  <c r="AJ70" i="2"/>
  <c r="AD71" i="2"/>
  <c r="AE71" i="2"/>
  <c r="AG71" i="2"/>
  <c r="AI71" i="2"/>
  <c r="AJ71" i="2"/>
  <c r="AD72" i="2"/>
  <c r="AE72" i="2"/>
  <c r="AG72" i="2"/>
  <c r="AI72" i="2"/>
  <c r="AJ72" i="2"/>
  <c r="AD73" i="2"/>
  <c r="AE73" i="2"/>
  <c r="AG73" i="2"/>
  <c r="AI73" i="2"/>
  <c r="AJ73" i="2"/>
  <c r="AD74" i="2"/>
  <c r="AE74" i="2"/>
  <c r="AG74" i="2"/>
  <c r="AI74" i="2"/>
  <c r="AJ74" i="2"/>
  <c r="AD75" i="2"/>
  <c r="AE75" i="2"/>
  <c r="AG75" i="2"/>
  <c r="AI75" i="2"/>
  <c r="AJ75" i="2"/>
  <c r="AD76" i="2"/>
  <c r="AE76" i="2"/>
  <c r="AG76" i="2"/>
  <c r="AI76" i="2"/>
  <c r="AJ76" i="2"/>
  <c r="AD77" i="2"/>
  <c r="AE77" i="2"/>
  <c r="AG77" i="2"/>
  <c r="AI77" i="2"/>
  <c r="AJ77" i="2"/>
  <c r="AD78" i="2"/>
  <c r="AE78" i="2"/>
  <c r="AG78" i="2"/>
  <c r="AI78" i="2"/>
  <c r="AJ78" i="2"/>
  <c r="AD79" i="2"/>
  <c r="AE79" i="2"/>
  <c r="AG79" i="2"/>
  <c r="AI79" i="2"/>
  <c r="AJ79" i="2"/>
  <c r="AD80" i="2"/>
  <c r="AE80" i="2"/>
  <c r="AG80" i="2"/>
  <c r="AI80" i="2"/>
  <c r="AJ80" i="2"/>
  <c r="AD81" i="2"/>
  <c r="AE81" i="2"/>
  <c r="AG81" i="2"/>
  <c r="AI81" i="2"/>
  <c r="AJ81" i="2"/>
  <c r="AD82" i="2"/>
  <c r="AE82" i="2"/>
  <c r="AG82" i="2"/>
  <c r="AI82" i="2"/>
  <c r="AJ82" i="2"/>
  <c r="AD83" i="2"/>
  <c r="AE83" i="2"/>
  <c r="AG83" i="2"/>
  <c r="AI83" i="2"/>
  <c r="AJ83" i="2"/>
  <c r="AD84" i="2"/>
  <c r="AE84" i="2"/>
  <c r="AG84" i="2"/>
  <c r="AI84" i="2"/>
  <c r="AJ84" i="2"/>
  <c r="AD85" i="2"/>
  <c r="AE85" i="2"/>
  <c r="AG85" i="2"/>
  <c r="AI85" i="2"/>
  <c r="AJ85" i="2"/>
  <c r="AD86" i="2"/>
  <c r="AE86" i="2"/>
  <c r="AG86" i="2"/>
  <c r="AI86" i="2"/>
  <c r="AJ86" i="2"/>
  <c r="AD87" i="2"/>
  <c r="AE87" i="2"/>
  <c r="AG87" i="2"/>
  <c r="AI87" i="2"/>
  <c r="AJ87" i="2"/>
  <c r="AD88" i="2"/>
  <c r="AE88" i="2"/>
  <c r="AG88" i="2"/>
  <c r="AI88" i="2"/>
  <c r="AJ88" i="2"/>
  <c r="AD89" i="2"/>
  <c r="AE89" i="2"/>
  <c r="AG89" i="2"/>
  <c r="AI89" i="2"/>
  <c r="AJ89" i="2"/>
  <c r="AD90" i="2"/>
  <c r="AE90" i="2"/>
  <c r="AG90" i="2"/>
  <c r="AI90" i="2"/>
  <c r="AJ90" i="2"/>
  <c r="AD91" i="2"/>
  <c r="AE91" i="2"/>
  <c r="AG91" i="2"/>
  <c r="AI91" i="2"/>
  <c r="AJ91" i="2"/>
  <c r="AD92" i="2"/>
  <c r="AE92" i="2"/>
  <c r="AG92" i="2"/>
  <c r="AI92" i="2"/>
  <c r="AJ92" i="2"/>
  <c r="AD93" i="2"/>
  <c r="AE93" i="2"/>
  <c r="AG93" i="2"/>
  <c r="AI93" i="2"/>
  <c r="AJ93" i="2"/>
  <c r="AD94" i="2"/>
  <c r="AE94" i="2"/>
  <c r="AG94" i="2"/>
  <c r="AI94" i="2"/>
  <c r="AJ94" i="2"/>
  <c r="AD95" i="2"/>
  <c r="AE95" i="2"/>
  <c r="AG95" i="2"/>
  <c r="AI95" i="2"/>
  <c r="AJ95" i="2"/>
  <c r="AD96" i="2"/>
  <c r="AE96" i="2"/>
  <c r="AG96" i="2"/>
  <c r="AI96" i="2"/>
  <c r="AJ96" i="2"/>
  <c r="AD97" i="2"/>
  <c r="AE97" i="2"/>
  <c r="AG97" i="2"/>
  <c r="AI97" i="2"/>
  <c r="AJ97" i="2"/>
  <c r="AD98" i="2"/>
  <c r="AE98" i="2"/>
  <c r="AG98" i="2"/>
  <c r="AI98" i="2"/>
  <c r="AJ98" i="2"/>
  <c r="AD99" i="2"/>
  <c r="AE99" i="2"/>
  <c r="AG99" i="2"/>
  <c r="AI99" i="2"/>
  <c r="AJ99" i="2"/>
  <c r="AD100" i="2"/>
  <c r="AE100" i="2"/>
  <c r="AG100" i="2"/>
  <c r="AI100" i="2"/>
  <c r="AJ100" i="2"/>
  <c r="AD101" i="2"/>
  <c r="AE101" i="2"/>
  <c r="AG101" i="2"/>
  <c r="AI101" i="2"/>
  <c r="AJ101" i="2"/>
  <c r="AD102" i="2"/>
  <c r="AE102" i="2"/>
  <c r="AG102" i="2"/>
  <c r="AI102" i="2"/>
  <c r="AJ102" i="2"/>
  <c r="AD103" i="2"/>
  <c r="AE103" i="2"/>
  <c r="AG103" i="2"/>
  <c r="AI103" i="2"/>
  <c r="AJ103" i="2"/>
  <c r="AD104" i="2"/>
  <c r="AE104" i="2"/>
  <c r="AG104" i="2"/>
  <c r="AI104" i="2"/>
  <c r="AJ104" i="2"/>
  <c r="AD105" i="2"/>
  <c r="AE105" i="2"/>
  <c r="AG105" i="2"/>
  <c r="AI105" i="2"/>
  <c r="AJ105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 s="1"/>
  <c r="BT55" i="2"/>
  <c r="BU55" i="2"/>
  <c r="BV55" i="2"/>
  <c r="BW55" i="2"/>
  <c r="BX55" i="2"/>
  <c r="BY55" i="2"/>
  <c r="BT56" i="2"/>
  <c r="BU56" i="2"/>
  <c r="BV56" i="2"/>
  <c r="BW56" i="2"/>
  <c r="BX56" i="2"/>
  <c r="BY56" i="2"/>
  <c r="BT57" i="2"/>
  <c r="BU57" i="2"/>
  <c r="BV57" i="2"/>
  <c r="BW57" i="2"/>
  <c r="BX57" i="2"/>
  <c r="BY57" i="2"/>
  <c r="BT58" i="2"/>
  <c r="BU58" i="2"/>
  <c r="BV58" i="2"/>
  <c r="BW58" i="2"/>
  <c r="BX58" i="2"/>
  <c r="BY58" i="2"/>
  <c r="BT59" i="2"/>
  <c r="BU59" i="2"/>
  <c r="BV59" i="2"/>
  <c r="BW59" i="2"/>
  <c r="BX59" i="2"/>
  <c r="BY59" i="2"/>
  <c r="BT60" i="2"/>
  <c r="BU60" i="2"/>
  <c r="BV60" i="2"/>
  <c r="BW60" i="2"/>
  <c r="BX60" i="2"/>
  <c r="BY60" i="2"/>
  <c r="BT61" i="2"/>
  <c r="BU61" i="2"/>
  <c r="BV61" i="2"/>
  <c r="BW61" i="2"/>
  <c r="BX61" i="2"/>
  <c r="BY61" i="2"/>
  <c r="BT62" i="2"/>
  <c r="BU62" i="2"/>
  <c r="BV62" i="2"/>
  <c r="BW62" i="2"/>
  <c r="BX62" i="2"/>
  <c r="BY62" i="2"/>
  <c r="BT63" i="2"/>
  <c r="BU63" i="2"/>
  <c r="BV63" i="2"/>
  <c r="BW63" i="2"/>
  <c r="BX63" i="2"/>
  <c r="BY63" i="2"/>
  <c r="BT64" i="2"/>
  <c r="BU64" i="2"/>
  <c r="BV64" i="2"/>
  <c r="BW64" i="2"/>
  <c r="BX64" i="2"/>
  <c r="BY64" i="2"/>
  <c r="BT65" i="2"/>
  <c r="BU65" i="2"/>
  <c r="BV65" i="2"/>
  <c r="BW65" i="2"/>
  <c r="BX65" i="2"/>
  <c r="BY65" i="2"/>
  <c r="BT66" i="2"/>
  <c r="BU66" i="2"/>
  <c r="BV66" i="2"/>
  <c r="BW66" i="2"/>
  <c r="BX66" i="2"/>
  <c r="BY66" i="2"/>
  <c r="BT67" i="2"/>
  <c r="BU67" i="2"/>
  <c r="BV67" i="2"/>
  <c r="BW67" i="2"/>
  <c r="BX67" i="2"/>
  <c r="BY67" i="2"/>
  <c r="BT68" i="2"/>
  <c r="BU68" i="2"/>
  <c r="BV68" i="2"/>
  <c r="BW68" i="2"/>
  <c r="BX68" i="2"/>
  <c r="BY68" i="2"/>
  <c r="BT69" i="2"/>
  <c r="BU69" i="2"/>
  <c r="BV69" i="2"/>
  <c r="BW69" i="2"/>
  <c r="BX69" i="2"/>
  <c r="BY69" i="2"/>
  <c r="BT70" i="2"/>
  <c r="BU70" i="2"/>
  <c r="BV70" i="2"/>
  <c r="BW70" i="2"/>
  <c r="BX70" i="2"/>
  <c r="BY70" i="2"/>
  <c r="BT71" i="2"/>
  <c r="BU71" i="2"/>
  <c r="BV71" i="2"/>
  <c r="BW71" i="2"/>
  <c r="BX71" i="2"/>
  <c r="BY71" i="2"/>
  <c r="BT72" i="2"/>
  <c r="BU72" i="2"/>
  <c r="BV72" i="2"/>
  <c r="BW72" i="2"/>
  <c r="BX72" i="2"/>
  <c r="BY72" i="2"/>
  <c r="BT73" i="2"/>
  <c r="BU73" i="2"/>
  <c r="BV73" i="2"/>
  <c r="BW73" i="2"/>
  <c r="BX73" i="2"/>
  <c r="BY73" i="2"/>
  <c r="BT74" i="2"/>
  <c r="BU74" i="2"/>
  <c r="BV74" i="2"/>
  <c r="BW74" i="2"/>
  <c r="BX74" i="2"/>
  <c r="BY74" i="2"/>
  <c r="BT75" i="2"/>
  <c r="BU75" i="2"/>
  <c r="BV75" i="2"/>
  <c r="BW75" i="2"/>
  <c r="BX75" i="2"/>
  <c r="BY75" i="2"/>
  <c r="BT76" i="2"/>
  <c r="BU76" i="2"/>
  <c r="BV76" i="2"/>
  <c r="BW76" i="2"/>
  <c r="BX76" i="2"/>
  <c r="BY76" i="2"/>
  <c r="BT77" i="2"/>
  <c r="BU77" i="2"/>
  <c r="BV77" i="2"/>
  <c r="BW77" i="2"/>
  <c r="BX77" i="2"/>
  <c r="BY77" i="2"/>
  <c r="BT78" i="2"/>
  <c r="BU78" i="2"/>
  <c r="BV78" i="2"/>
  <c r="BW78" i="2"/>
  <c r="BX78" i="2"/>
  <c r="BY78" i="2"/>
  <c r="BT79" i="2"/>
  <c r="BU79" i="2"/>
  <c r="BV79" i="2"/>
  <c r="BW79" i="2"/>
  <c r="BX79" i="2"/>
  <c r="BY79" i="2"/>
  <c r="BT80" i="2"/>
  <c r="BU80" i="2"/>
  <c r="BV80" i="2"/>
  <c r="BW80" i="2"/>
  <c r="BX80" i="2"/>
  <c r="BY80" i="2"/>
  <c r="BT81" i="2"/>
  <c r="BU81" i="2"/>
  <c r="BV81" i="2"/>
  <c r="BW81" i="2"/>
  <c r="BX81" i="2"/>
  <c r="BY81" i="2"/>
  <c r="BT82" i="2"/>
  <c r="BU82" i="2"/>
  <c r="BV82" i="2"/>
  <c r="BW82" i="2"/>
  <c r="BX82" i="2"/>
  <c r="BY82" i="2"/>
  <c r="BT83" i="2"/>
  <c r="BU83" i="2"/>
  <c r="BV83" i="2"/>
  <c r="BW83" i="2"/>
  <c r="BX83" i="2"/>
  <c r="BY83" i="2"/>
  <c r="BT84" i="2"/>
  <c r="BU84" i="2"/>
  <c r="BV84" i="2"/>
  <c r="BW84" i="2"/>
  <c r="BX84" i="2"/>
  <c r="BY84" i="2"/>
  <c r="BT85" i="2"/>
  <c r="BU85" i="2"/>
  <c r="BV85" i="2"/>
  <c r="BW85" i="2"/>
  <c r="BX85" i="2"/>
  <c r="BY85" i="2"/>
  <c r="BT86" i="2"/>
  <c r="BU86" i="2"/>
  <c r="BV86" i="2"/>
  <c r="BW86" i="2"/>
  <c r="BX86" i="2"/>
  <c r="BY86" i="2"/>
  <c r="BT87" i="2"/>
  <c r="BU87" i="2"/>
  <c r="BV87" i="2"/>
  <c r="BW87" i="2"/>
  <c r="BX87" i="2"/>
  <c r="BY87" i="2"/>
  <c r="BT88" i="2"/>
  <c r="BU88" i="2"/>
  <c r="BV88" i="2"/>
  <c r="BW88" i="2"/>
  <c r="BX88" i="2"/>
  <c r="BY88" i="2"/>
  <c r="BT89" i="2"/>
  <c r="BU89" i="2"/>
  <c r="BV89" i="2"/>
  <c r="BW89" i="2"/>
  <c r="BX89" i="2"/>
  <c r="BY89" i="2"/>
  <c r="BT90" i="2"/>
  <c r="BU90" i="2"/>
  <c r="BV90" i="2"/>
  <c r="BW90" i="2"/>
  <c r="BX90" i="2"/>
  <c r="BY90" i="2"/>
  <c r="BT91" i="2"/>
  <c r="BU91" i="2"/>
  <c r="BV91" i="2"/>
  <c r="BW91" i="2"/>
  <c r="BX91" i="2"/>
  <c r="BY91" i="2"/>
  <c r="BT92" i="2"/>
  <c r="BU92" i="2"/>
  <c r="BV92" i="2"/>
  <c r="BW92" i="2"/>
  <c r="BX92" i="2"/>
  <c r="BY92" i="2"/>
  <c r="BT93" i="2"/>
  <c r="BU93" i="2"/>
  <c r="BV93" i="2"/>
  <c r="BW93" i="2"/>
  <c r="BX93" i="2"/>
  <c r="BY93" i="2"/>
  <c r="BT94" i="2"/>
  <c r="BU94" i="2"/>
  <c r="BV94" i="2"/>
  <c r="BW94" i="2"/>
  <c r="BX94" i="2"/>
  <c r="BY94" i="2"/>
  <c r="BT95" i="2"/>
  <c r="BU95" i="2"/>
  <c r="BV95" i="2"/>
  <c r="BW95" i="2"/>
  <c r="BX95" i="2"/>
  <c r="BY95" i="2"/>
  <c r="BT96" i="2"/>
  <c r="BU96" i="2"/>
  <c r="BV96" i="2"/>
  <c r="BW96" i="2"/>
  <c r="BX96" i="2"/>
  <c r="BY96" i="2"/>
  <c r="BT97" i="2"/>
  <c r="BU97" i="2"/>
  <c r="BV97" i="2"/>
  <c r="BW97" i="2"/>
  <c r="BX97" i="2"/>
  <c r="BY97" i="2"/>
  <c r="BT98" i="2"/>
  <c r="BU98" i="2"/>
  <c r="BV98" i="2"/>
  <c r="BW98" i="2"/>
  <c r="BX98" i="2"/>
  <c r="BY98" i="2"/>
  <c r="BT99" i="2"/>
  <c r="BU99" i="2"/>
  <c r="BV99" i="2"/>
  <c r="BW99" i="2"/>
  <c r="BX99" i="2"/>
  <c r="BY99" i="2"/>
  <c r="BT100" i="2"/>
  <c r="BU100" i="2"/>
  <c r="BV100" i="2"/>
  <c r="BW100" i="2"/>
  <c r="BX100" i="2"/>
  <c r="BY100" i="2"/>
  <c r="BT101" i="2"/>
  <c r="BU101" i="2"/>
  <c r="BV101" i="2"/>
  <c r="BW101" i="2"/>
  <c r="BX101" i="2"/>
  <c r="BY101" i="2"/>
  <c r="BT102" i="2"/>
  <c r="BU102" i="2"/>
  <c r="BV102" i="2"/>
  <c r="BW102" i="2"/>
  <c r="BX102" i="2"/>
  <c r="BY102" i="2"/>
  <c r="BT103" i="2"/>
  <c r="BU103" i="2"/>
  <c r="BV103" i="2"/>
  <c r="BW103" i="2"/>
  <c r="BX103" i="2"/>
  <c r="BY103" i="2"/>
  <c r="BT104" i="2"/>
  <c r="BU104" i="2"/>
  <c r="BV104" i="2"/>
  <c r="BW104" i="2"/>
  <c r="BX104" i="2"/>
  <c r="BY104" i="2"/>
  <c r="BT105" i="2"/>
  <c r="BU105" i="2"/>
  <c r="BV105" i="2"/>
  <c r="BW105" i="2"/>
  <c r="BX105" i="2"/>
  <c r="BY105" i="2"/>
  <c r="AU55" i="2"/>
  <c r="AV55" i="2" s="1"/>
  <c r="CH55" i="2" s="1"/>
  <c r="BA55" i="2"/>
  <c r="BD55" i="2"/>
  <c r="BH55" i="2"/>
  <c r="BI55" i="2"/>
  <c r="AU56" i="2"/>
  <c r="AV56" i="2" s="1"/>
  <c r="CH56" i="2" s="1"/>
  <c r="BA56" i="2"/>
  <c r="BD56" i="2"/>
  <c r="BH56" i="2"/>
  <c r="BI56" i="2"/>
  <c r="AU57" i="2"/>
  <c r="AV57" i="2" s="1"/>
  <c r="CH57" i="2" s="1"/>
  <c r="BA57" i="2"/>
  <c r="BD57" i="2"/>
  <c r="BH57" i="2"/>
  <c r="BI57" i="2"/>
  <c r="AU58" i="2"/>
  <c r="AV58" i="2"/>
  <c r="CH58" i="2" s="1"/>
  <c r="BA58" i="2"/>
  <c r="BD58" i="2"/>
  <c r="BG58" i="2"/>
  <c r="BH58" i="2"/>
  <c r="BI58" i="2"/>
  <c r="AU59" i="2"/>
  <c r="AV59" i="2"/>
  <c r="CH59" i="2" s="1"/>
  <c r="BA59" i="2"/>
  <c r="BD59" i="2"/>
  <c r="BG59" i="2"/>
  <c r="BH59" i="2"/>
  <c r="BI59" i="2"/>
  <c r="AU60" i="2"/>
  <c r="AV60" i="2"/>
  <c r="CH60" i="2" s="1"/>
  <c r="BA60" i="2"/>
  <c r="BD60" i="2"/>
  <c r="BG60" i="2"/>
  <c r="BH60" i="2"/>
  <c r="BI60" i="2"/>
  <c r="AU61" i="2"/>
  <c r="AV61" i="2"/>
  <c r="CH61" i="2" s="1"/>
  <c r="BA61" i="2"/>
  <c r="BD61" i="2"/>
  <c r="BG61" i="2"/>
  <c r="BH61" i="2"/>
  <c r="BI61" i="2"/>
  <c r="AU62" i="2"/>
  <c r="AV62" i="2"/>
  <c r="CH62" i="2" s="1"/>
  <c r="BA62" i="2"/>
  <c r="BD62" i="2"/>
  <c r="BG62" i="2"/>
  <c r="BH62" i="2"/>
  <c r="BI62" i="2"/>
  <c r="AU63" i="2"/>
  <c r="AV63" i="2"/>
  <c r="CH63" i="2" s="1"/>
  <c r="BA63" i="2"/>
  <c r="BD63" i="2"/>
  <c r="BG63" i="2"/>
  <c r="BH63" i="2"/>
  <c r="BI63" i="2"/>
  <c r="AU64" i="2"/>
  <c r="AV64" i="2"/>
  <c r="CH64" i="2" s="1"/>
  <c r="BA64" i="2"/>
  <c r="BD64" i="2"/>
  <c r="BG64" i="2"/>
  <c r="BH64" i="2"/>
  <c r="BI64" i="2"/>
  <c r="AU65" i="2"/>
  <c r="AV65" i="2"/>
  <c r="CH65" i="2" s="1"/>
  <c r="BA65" i="2"/>
  <c r="BD65" i="2"/>
  <c r="BG65" i="2"/>
  <c r="BH65" i="2"/>
  <c r="BI65" i="2"/>
  <c r="AU66" i="2"/>
  <c r="AV66" i="2"/>
  <c r="CH66" i="2" s="1"/>
  <c r="BA66" i="2"/>
  <c r="BD66" i="2"/>
  <c r="BG66" i="2"/>
  <c r="BH66" i="2"/>
  <c r="BI66" i="2"/>
  <c r="AU67" i="2"/>
  <c r="AV67" i="2"/>
  <c r="CH67" i="2" s="1"/>
  <c r="BA67" i="2"/>
  <c r="BD67" i="2"/>
  <c r="BG67" i="2"/>
  <c r="BH67" i="2"/>
  <c r="BI67" i="2"/>
  <c r="AU68" i="2"/>
  <c r="AV68" i="2"/>
  <c r="CH68" i="2" s="1"/>
  <c r="BA68" i="2"/>
  <c r="BD68" i="2"/>
  <c r="BG68" i="2"/>
  <c r="BH68" i="2"/>
  <c r="BI68" i="2"/>
  <c r="AU69" i="2"/>
  <c r="AV69" i="2"/>
  <c r="CH69" i="2" s="1"/>
  <c r="BA69" i="2"/>
  <c r="BD69" i="2"/>
  <c r="BG69" i="2"/>
  <c r="BH69" i="2"/>
  <c r="BI69" i="2"/>
  <c r="AU70" i="2"/>
  <c r="AV70" i="2"/>
  <c r="CH70" i="2" s="1"/>
  <c r="BA70" i="2"/>
  <c r="BD70" i="2"/>
  <c r="BG70" i="2"/>
  <c r="BH70" i="2"/>
  <c r="BI70" i="2"/>
  <c r="AU71" i="2"/>
  <c r="AV71" i="2"/>
  <c r="CH71" i="2" s="1"/>
  <c r="BA71" i="2"/>
  <c r="BD71" i="2"/>
  <c r="BG71" i="2"/>
  <c r="BH71" i="2"/>
  <c r="BI71" i="2"/>
  <c r="AU72" i="2"/>
  <c r="AV72" i="2"/>
  <c r="CH72" i="2" s="1"/>
  <c r="BA72" i="2"/>
  <c r="BD72" i="2"/>
  <c r="BG72" i="2"/>
  <c r="BH72" i="2"/>
  <c r="BI72" i="2"/>
  <c r="AU73" i="2"/>
  <c r="AV73" i="2"/>
  <c r="CH73" i="2" s="1"/>
  <c r="BA73" i="2"/>
  <c r="BD73" i="2"/>
  <c r="BG73" i="2"/>
  <c r="BH73" i="2"/>
  <c r="BI73" i="2"/>
  <c r="AU74" i="2"/>
  <c r="AV74" i="2"/>
  <c r="CH74" i="2" s="1"/>
  <c r="BA74" i="2"/>
  <c r="BD74" i="2"/>
  <c r="BG74" i="2"/>
  <c r="BH74" i="2"/>
  <c r="BI74" i="2"/>
  <c r="AU75" i="2"/>
  <c r="AV75" i="2"/>
  <c r="CH75" i="2" s="1"/>
  <c r="BA75" i="2"/>
  <c r="BD75" i="2"/>
  <c r="BG75" i="2"/>
  <c r="BH75" i="2"/>
  <c r="BI75" i="2"/>
  <c r="AU76" i="2"/>
  <c r="AV76" i="2"/>
  <c r="CH76" i="2" s="1"/>
  <c r="BA76" i="2"/>
  <c r="BD76" i="2"/>
  <c r="BG76" i="2"/>
  <c r="BH76" i="2"/>
  <c r="BI76" i="2"/>
  <c r="AU77" i="2"/>
  <c r="AV77" i="2"/>
  <c r="CH77" i="2" s="1"/>
  <c r="BA77" i="2"/>
  <c r="BD77" i="2"/>
  <c r="BG77" i="2"/>
  <c r="BH77" i="2"/>
  <c r="BI77" i="2"/>
  <c r="AU78" i="2"/>
  <c r="AV78" i="2"/>
  <c r="CH78" i="2" s="1"/>
  <c r="BA78" i="2"/>
  <c r="BD78" i="2"/>
  <c r="BG78" i="2"/>
  <c r="BH78" i="2"/>
  <c r="BI78" i="2"/>
  <c r="AU79" i="2"/>
  <c r="AV79" i="2"/>
  <c r="CH79" i="2" s="1"/>
  <c r="BA79" i="2"/>
  <c r="BD79" i="2"/>
  <c r="BG79" i="2"/>
  <c r="BH79" i="2"/>
  <c r="BI79" i="2"/>
  <c r="AU80" i="2"/>
  <c r="AV80" i="2"/>
  <c r="CH80" i="2" s="1"/>
  <c r="BA80" i="2"/>
  <c r="BD80" i="2"/>
  <c r="BG80" i="2"/>
  <c r="BH80" i="2"/>
  <c r="BI80" i="2"/>
  <c r="AU81" i="2"/>
  <c r="AV81" i="2"/>
  <c r="CH81" i="2" s="1"/>
  <c r="BA81" i="2"/>
  <c r="BD81" i="2"/>
  <c r="BG81" i="2"/>
  <c r="BH81" i="2"/>
  <c r="BI81" i="2"/>
  <c r="AU82" i="2"/>
  <c r="AV82" i="2"/>
  <c r="CH82" i="2" s="1"/>
  <c r="BA82" i="2"/>
  <c r="BD82" i="2"/>
  <c r="BG82" i="2"/>
  <c r="BH82" i="2"/>
  <c r="BI82" i="2"/>
  <c r="AU83" i="2"/>
  <c r="AV83" i="2"/>
  <c r="CH83" i="2" s="1"/>
  <c r="BA83" i="2"/>
  <c r="BD83" i="2"/>
  <c r="BG83" i="2"/>
  <c r="BH83" i="2"/>
  <c r="BI83" i="2"/>
  <c r="AU84" i="2"/>
  <c r="AV84" i="2"/>
  <c r="CH84" i="2" s="1"/>
  <c r="BA84" i="2"/>
  <c r="BD84" i="2"/>
  <c r="BG84" i="2"/>
  <c r="BH84" i="2"/>
  <c r="BI84" i="2"/>
  <c r="AU85" i="2"/>
  <c r="AV85" i="2"/>
  <c r="CH85" i="2" s="1"/>
  <c r="BA85" i="2"/>
  <c r="BD85" i="2"/>
  <c r="BG85" i="2"/>
  <c r="BH85" i="2"/>
  <c r="BI85" i="2"/>
  <c r="AU86" i="2"/>
  <c r="AV86" i="2"/>
  <c r="CH86" i="2" s="1"/>
  <c r="BA86" i="2"/>
  <c r="BD86" i="2"/>
  <c r="BG86" i="2"/>
  <c r="BH86" i="2"/>
  <c r="BI86" i="2"/>
  <c r="AU87" i="2"/>
  <c r="AV87" i="2"/>
  <c r="CH87" i="2" s="1"/>
  <c r="BA87" i="2"/>
  <c r="BD87" i="2"/>
  <c r="BG87" i="2"/>
  <c r="BH87" i="2"/>
  <c r="BI87" i="2"/>
  <c r="AU88" i="2"/>
  <c r="AV88" i="2"/>
  <c r="CH88" i="2" s="1"/>
  <c r="BA88" i="2"/>
  <c r="BD88" i="2"/>
  <c r="BG88" i="2"/>
  <c r="BH88" i="2"/>
  <c r="BI88" i="2"/>
  <c r="AU89" i="2"/>
  <c r="AV89" i="2"/>
  <c r="CH89" i="2" s="1"/>
  <c r="BA89" i="2"/>
  <c r="BD89" i="2"/>
  <c r="BG89" i="2"/>
  <c r="BH89" i="2"/>
  <c r="BI89" i="2"/>
  <c r="AU90" i="2"/>
  <c r="AV90" i="2"/>
  <c r="CH90" i="2" s="1"/>
  <c r="BA90" i="2"/>
  <c r="BD90" i="2"/>
  <c r="BG90" i="2"/>
  <c r="BH90" i="2"/>
  <c r="BI90" i="2"/>
  <c r="AU91" i="2"/>
  <c r="AV91" i="2"/>
  <c r="CH91" i="2" s="1"/>
  <c r="BA91" i="2"/>
  <c r="BD91" i="2"/>
  <c r="BG91" i="2"/>
  <c r="BH91" i="2"/>
  <c r="BI91" i="2"/>
  <c r="AU92" i="2"/>
  <c r="AV92" i="2"/>
  <c r="CH92" i="2" s="1"/>
  <c r="BA92" i="2"/>
  <c r="BD92" i="2"/>
  <c r="BG92" i="2"/>
  <c r="BH92" i="2"/>
  <c r="BI92" i="2"/>
  <c r="AU93" i="2"/>
  <c r="AV93" i="2"/>
  <c r="CH93" i="2" s="1"/>
  <c r="BA93" i="2"/>
  <c r="BD93" i="2"/>
  <c r="BG93" i="2"/>
  <c r="BH93" i="2"/>
  <c r="BI93" i="2"/>
  <c r="AU94" i="2"/>
  <c r="AV94" i="2"/>
  <c r="CH94" i="2" s="1"/>
  <c r="BA94" i="2"/>
  <c r="BD94" i="2"/>
  <c r="BG94" i="2"/>
  <c r="BH94" i="2"/>
  <c r="BI94" i="2"/>
  <c r="AU95" i="2"/>
  <c r="AV95" i="2"/>
  <c r="CH95" i="2" s="1"/>
  <c r="BA95" i="2"/>
  <c r="BD95" i="2"/>
  <c r="BG95" i="2"/>
  <c r="BH95" i="2"/>
  <c r="BI95" i="2"/>
  <c r="AU96" i="2"/>
  <c r="AV96" i="2"/>
  <c r="CH96" i="2" s="1"/>
  <c r="BA96" i="2"/>
  <c r="BD96" i="2"/>
  <c r="BG96" i="2"/>
  <c r="BH96" i="2"/>
  <c r="BI96" i="2"/>
  <c r="AU97" i="2"/>
  <c r="AV97" i="2"/>
  <c r="CH97" i="2" s="1"/>
  <c r="BA97" i="2"/>
  <c r="BD97" i="2"/>
  <c r="BG97" i="2"/>
  <c r="BH97" i="2"/>
  <c r="BI97" i="2"/>
  <c r="AU98" i="2"/>
  <c r="AV98" i="2"/>
  <c r="CH98" i="2" s="1"/>
  <c r="BA98" i="2"/>
  <c r="BD98" i="2"/>
  <c r="BG98" i="2"/>
  <c r="BH98" i="2"/>
  <c r="BI98" i="2"/>
  <c r="AU99" i="2"/>
  <c r="AV99" i="2"/>
  <c r="CH99" i="2" s="1"/>
  <c r="BA99" i="2"/>
  <c r="BD99" i="2"/>
  <c r="BG99" i="2"/>
  <c r="BH99" i="2"/>
  <c r="BI99" i="2"/>
  <c r="AU100" i="2"/>
  <c r="AV100" i="2"/>
  <c r="CH100" i="2" s="1"/>
  <c r="BA100" i="2"/>
  <c r="BD100" i="2"/>
  <c r="BG100" i="2"/>
  <c r="BH100" i="2"/>
  <c r="BI100" i="2"/>
  <c r="AU101" i="2"/>
  <c r="AV101" i="2"/>
  <c r="CH101" i="2" s="1"/>
  <c r="BA101" i="2"/>
  <c r="BD101" i="2"/>
  <c r="BG101" i="2"/>
  <c r="BH101" i="2"/>
  <c r="BI101" i="2"/>
  <c r="AU102" i="2"/>
  <c r="AV102" i="2"/>
  <c r="CH102" i="2" s="1"/>
  <c r="BA102" i="2"/>
  <c r="BD102" i="2"/>
  <c r="BG102" i="2"/>
  <c r="BH102" i="2"/>
  <c r="BI102" i="2"/>
  <c r="AU103" i="2"/>
  <c r="AV103" i="2"/>
  <c r="CH103" i="2" s="1"/>
  <c r="BA103" i="2"/>
  <c r="BD103" i="2"/>
  <c r="BG103" i="2"/>
  <c r="BH103" i="2"/>
  <c r="BI103" i="2"/>
  <c r="AU104" i="2"/>
  <c r="AV104" i="2"/>
  <c r="CH104" i="2" s="1"/>
  <c r="BA104" i="2"/>
  <c r="BD104" i="2"/>
  <c r="BG104" i="2"/>
  <c r="BH104" i="2"/>
  <c r="BI104" i="2"/>
  <c r="AU105" i="2"/>
  <c r="AV105" i="2" s="1"/>
  <c r="CH105" i="2" s="1"/>
  <c r="BA105" i="2"/>
  <c r="BD105" i="2"/>
  <c r="BH105" i="2"/>
  <c r="BI105" i="2"/>
  <c r="BD7" i="2"/>
  <c r="BD8" i="2"/>
  <c r="BD9" i="2"/>
  <c r="BD10" i="2"/>
  <c r="BD11" i="2"/>
  <c r="BD12" i="2"/>
  <c r="BD13" i="2"/>
  <c r="BD14" i="2"/>
  <c r="BD15" i="2"/>
  <c r="BD16" i="2"/>
  <c r="BD17" i="2"/>
  <c r="BC17" i="2" s="1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6" i="2"/>
  <c r="G100" i="9" l="1"/>
  <c r="H100" i="9"/>
  <c r="I100" i="9"/>
  <c r="G98" i="9"/>
  <c r="H98" i="9"/>
  <c r="I98" i="9"/>
  <c r="G96" i="9"/>
  <c r="H96" i="9"/>
  <c r="I96" i="9"/>
  <c r="G94" i="9"/>
  <c r="H94" i="9"/>
  <c r="I94" i="9"/>
  <c r="G92" i="9"/>
  <c r="H92" i="9"/>
  <c r="I92" i="9"/>
  <c r="G90" i="9"/>
  <c r="H90" i="9"/>
  <c r="I90" i="9"/>
  <c r="G88" i="9"/>
  <c r="H88" i="9"/>
  <c r="I88" i="9"/>
  <c r="G86" i="9"/>
  <c r="H86" i="9"/>
  <c r="I86" i="9"/>
  <c r="G84" i="9"/>
  <c r="H84" i="9"/>
  <c r="I84" i="9"/>
  <c r="G82" i="9"/>
  <c r="H82" i="9"/>
  <c r="I82" i="9"/>
  <c r="G80" i="9"/>
  <c r="H80" i="9"/>
  <c r="I80" i="9"/>
  <c r="G78" i="9"/>
  <c r="H78" i="9"/>
  <c r="I78" i="9"/>
  <c r="G76" i="9"/>
  <c r="H76" i="9"/>
  <c r="I76" i="9"/>
  <c r="G74" i="9"/>
  <c r="H74" i="9"/>
  <c r="I74" i="9"/>
  <c r="G72" i="9"/>
  <c r="H72" i="9"/>
  <c r="I72" i="9"/>
  <c r="G70" i="9"/>
  <c r="H70" i="9"/>
  <c r="I70" i="9"/>
  <c r="G68" i="9"/>
  <c r="H68" i="9"/>
  <c r="I68" i="9"/>
  <c r="G66" i="9"/>
  <c r="H66" i="9"/>
  <c r="I66" i="9"/>
  <c r="G64" i="9"/>
  <c r="H64" i="9"/>
  <c r="I64" i="9"/>
  <c r="G62" i="9"/>
  <c r="H62" i="9"/>
  <c r="I62" i="9"/>
  <c r="G60" i="9"/>
  <c r="H60" i="9"/>
  <c r="I60" i="9"/>
  <c r="G58" i="9"/>
  <c r="H58" i="9"/>
  <c r="I58" i="9"/>
  <c r="G56" i="9"/>
  <c r="H56" i="9"/>
  <c r="I56" i="9"/>
  <c r="G54" i="9"/>
  <c r="H54" i="9"/>
  <c r="I54" i="9"/>
  <c r="G52" i="9"/>
  <c r="H52" i="9"/>
  <c r="I52" i="9"/>
  <c r="G50" i="9"/>
  <c r="H50" i="9"/>
  <c r="I50" i="9"/>
  <c r="G48" i="9"/>
  <c r="H48" i="9"/>
  <c r="I48" i="9"/>
  <c r="G46" i="9"/>
  <c r="H46" i="9"/>
  <c r="I46" i="9"/>
  <c r="G44" i="9"/>
  <c r="H44" i="9"/>
  <c r="I44" i="9"/>
  <c r="G42" i="9"/>
  <c r="H42" i="9"/>
  <c r="I42" i="9"/>
  <c r="G40" i="9"/>
  <c r="H40" i="9"/>
  <c r="I40" i="9"/>
  <c r="G38" i="9"/>
  <c r="H38" i="9"/>
  <c r="I38" i="9"/>
  <c r="G36" i="9"/>
  <c r="H36" i="9"/>
  <c r="I36" i="9"/>
  <c r="G34" i="9"/>
  <c r="H34" i="9"/>
  <c r="I34" i="9"/>
  <c r="G32" i="9"/>
  <c r="H32" i="9"/>
  <c r="I32" i="9"/>
  <c r="G30" i="9"/>
  <c r="H30" i="9"/>
  <c r="I30" i="9"/>
  <c r="G28" i="9"/>
  <c r="H28" i="9"/>
  <c r="I28" i="9"/>
  <c r="E37" i="10"/>
  <c r="D37" i="10"/>
  <c r="E35" i="10"/>
  <c r="D35" i="10"/>
  <c r="E33" i="10"/>
  <c r="D33" i="10"/>
  <c r="E31" i="10"/>
  <c r="D31" i="10"/>
  <c r="E29" i="10"/>
  <c r="D29" i="10"/>
  <c r="E27" i="10"/>
  <c r="D27" i="10"/>
  <c r="E25" i="10"/>
  <c r="D25" i="10"/>
  <c r="E23" i="10"/>
  <c r="D23" i="10"/>
  <c r="E21" i="10"/>
  <c r="D21" i="10"/>
  <c r="E19" i="10"/>
  <c r="D19" i="10"/>
  <c r="E17" i="10"/>
  <c r="D17" i="10"/>
  <c r="E53" i="10"/>
  <c r="D53" i="10"/>
  <c r="E51" i="10"/>
  <c r="D51" i="10"/>
  <c r="E49" i="10"/>
  <c r="D49" i="10"/>
  <c r="E47" i="10"/>
  <c r="D47" i="10"/>
  <c r="E45" i="10"/>
  <c r="D45" i="10"/>
  <c r="E43" i="10"/>
  <c r="D43" i="10"/>
  <c r="E41" i="10"/>
  <c r="D41" i="10"/>
  <c r="E39" i="10"/>
  <c r="D39" i="10"/>
  <c r="E101" i="10"/>
  <c r="D101" i="10"/>
  <c r="E303" i="10"/>
  <c r="D303" i="10"/>
  <c r="E255" i="10"/>
  <c r="D255" i="10"/>
  <c r="E253" i="10"/>
  <c r="D253" i="10"/>
  <c r="E251" i="10"/>
  <c r="D251" i="10"/>
  <c r="E249" i="10"/>
  <c r="D249" i="10"/>
  <c r="E247" i="10"/>
  <c r="D247" i="10"/>
  <c r="E245" i="10"/>
  <c r="D245" i="10"/>
  <c r="E243" i="10"/>
  <c r="D243" i="10"/>
  <c r="E241" i="10"/>
  <c r="D241" i="10"/>
  <c r="E239" i="10"/>
  <c r="D239" i="10"/>
  <c r="E237" i="10"/>
  <c r="D237" i="10"/>
  <c r="E235" i="10"/>
  <c r="D235" i="10"/>
  <c r="G101" i="9"/>
  <c r="I101" i="9"/>
  <c r="H101" i="9"/>
  <c r="G99" i="9"/>
  <c r="I99" i="9"/>
  <c r="H99" i="9"/>
  <c r="G97" i="9"/>
  <c r="I97" i="9"/>
  <c r="H97" i="9"/>
  <c r="G95" i="9"/>
  <c r="I95" i="9"/>
  <c r="H95" i="9"/>
  <c r="G93" i="9"/>
  <c r="I93" i="9"/>
  <c r="H93" i="9"/>
  <c r="G91" i="9"/>
  <c r="I91" i="9"/>
  <c r="H91" i="9"/>
  <c r="G89" i="9"/>
  <c r="I89" i="9"/>
  <c r="H89" i="9"/>
  <c r="G87" i="9"/>
  <c r="I87" i="9"/>
  <c r="H87" i="9"/>
  <c r="G85" i="9"/>
  <c r="I85" i="9"/>
  <c r="H85" i="9"/>
  <c r="G83" i="9"/>
  <c r="I83" i="9"/>
  <c r="H83" i="9"/>
  <c r="G81" i="9"/>
  <c r="I81" i="9"/>
  <c r="H81" i="9"/>
  <c r="G79" i="9"/>
  <c r="I79" i="9"/>
  <c r="H79" i="9"/>
  <c r="G77" i="9"/>
  <c r="I77" i="9"/>
  <c r="H77" i="9"/>
  <c r="G75" i="9"/>
  <c r="I75" i="9"/>
  <c r="H75" i="9"/>
  <c r="G73" i="9"/>
  <c r="I73" i="9"/>
  <c r="H73" i="9"/>
  <c r="G71" i="9"/>
  <c r="I71" i="9"/>
  <c r="H71" i="9"/>
  <c r="G69" i="9"/>
  <c r="I69" i="9"/>
  <c r="H69" i="9"/>
  <c r="G67" i="9"/>
  <c r="I67" i="9"/>
  <c r="H67" i="9"/>
  <c r="G65" i="9"/>
  <c r="I65" i="9"/>
  <c r="H65" i="9"/>
  <c r="G63" i="9"/>
  <c r="I63" i="9"/>
  <c r="H63" i="9"/>
  <c r="G61" i="9"/>
  <c r="I61" i="9"/>
  <c r="H61" i="9"/>
  <c r="G59" i="9"/>
  <c r="I59" i="9"/>
  <c r="H59" i="9"/>
  <c r="G57" i="9"/>
  <c r="I57" i="9"/>
  <c r="H57" i="9"/>
  <c r="G55" i="9"/>
  <c r="I55" i="9"/>
  <c r="H55" i="9"/>
  <c r="G53" i="9"/>
  <c r="I53" i="9"/>
  <c r="H53" i="9"/>
  <c r="G51" i="9"/>
  <c r="I51" i="9"/>
  <c r="H51" i="9"/>
  <c r="G49" i="9"/>
  <c r="I49" i="9"/>
  <c r="H49" i="9"/>
  <c r="G47" i="9"/>
  <c r="I47" i="9"/>
  <c r="H47" i="9"/>
  <c r="G45" i="9"/>
  <c r="I45" i="9"/>
  <c r="H45" i="9"/>
  <c r="G43" i="9"/>
  <c r="I43" i="9"/>
  <c r="H43" i="9"/>
  <c r="G41" i="9"/>
  <c r="I41" i="9"/>
  <c r="H41" i="9"/>
  <c r="G39" i="9"/>
  <c r="I39" i="9"/>
  <c r="H39" i="9"/>
  <c r="G37" i="9"/>
  <c r="I37" i="9"/>
  <c r="H37" i="9"/>
  <c r="G35" i="9"/>
  <c r="I35" i="9"/>
  <c r="H35" i="9"/>
  <c r="G33" i="9"/>
  <c r="I33" i="9"/>
  <c r="H33" i="9"/>
  <c r="G31" i="9"/>
  <c r="I31" i="9"/>
  <c r="H31" i="9"/>
  <c r="G29" i="9"/>
  <c r="I29" i="9"/>
  <c r="H29" i="9"/>
  <c r="G27" i="9"/>
  <c r="I27" i="9"/>
  <c r="H27" i="9"/>
  <c r="E36" i="10"/>
  <c r="D36" i="10"/>
  <c r="E34" i="10"/>
  <c r="D34" i="10"/>
  <c r="E32" i="10"/>
  <c r="D32" i="10"/>
  <c r="E30" i="10"/>
  <c r="D30" i="10"/>
  <c r="E28" i="10"/>
  <c r="D28" i="10"/>
  <c r="E26" i="10"/>
  <c r="D26" i="10"/>
  <c r="E24" i="10"/>
  <c r="D24" i="10"/>
  <c r="E22" i="10"/>
  <c r="D22" i="10"/>
  <c r="E20" i="10"/>
  <c r="D20" i="10"/>
  <c r="E18" i="10"/>
  <c r="D18" i="10"/>
  <c r="E16" i="10"/>
  <c r="D16" i="10"/>
  <c r="E52" i="10"/>
  <c r="D52" i="10"/>
  <c r="E50" i="10"/>
  <c r="D50" i="10"/>
  <c r="E48" i="10"/>
  <c r="D48" i="10"/>
  <c r="E46" i="10"/>
  <c r="D46" i="10"/>
  <c r="E44" i="10"/>
  <c r="D44" i="10"/>
  <c r="E42" i="10"/>
  <c r="D42" i="10"/>
  <c r="E40" i="10"/>
  <c r="D40" i="10"/>
  <c r="E38" i="10"/>
  <c r="D38" i="10"/>
  <c r="E254" i="10"/>
  <c r="D254" i="10"/>
  <c r="E252" i="10"/>
  <c r="D252" i="10"/>
  <c r="E250" i="10"/>
  <c r="D250" i="10"/>
  <c r="E248" i="10"/>
  <c r="D248" i="10"/>
  <c r="E246" i="10"/>
  <c r="D246" i="10"/>
  <c r="E244" i="10"/>
  <c r="D244" i="10"/>
  <c r="E242" i="10"/>
  <c r="D242" i="10"/>
  <c r="E240" i="10"/>
  <c r="D240" i="10"/>
  <c r="E238" i="10"/>
  <c r="D238" i="10"/>
  <c r="E236" i="10"/>
  <c r="D236" i="10"/>
  <c r="B100" i="9"/>
  <c r="B98" i="9"/>
  <c r="B94" i="9"/>
  <c r="B92" i="9"/>
  <c r="B90" i="9"/>
  <c r="B88" i="9"/>
  <c r="C86" i="9"/>
  <c r="C84" i="9"/>
  <c r="C82" i="9"/>
  <c r="C80" i="9"/>
  <c r="E74" i="9"/>
  <c r="B72" i="9"/>
  <c r="B70" i="9"/>
  <c r="B68" i="9"/>
  <c r="B66" i="9"/>
  <c r="B64" i="9"/>
  <c r="B62" i="9"/>
  <c r="B60" i="9"/>
  <c r="B58" i="9"/>
  <c r="B56" i="9"/>
  <c r="B54" i="9"/>
  <c r="B52" i="9"/>
  <c r="B50" i="9"/>
  <c r="B44" i="9"/>
  <c r="B42" i="9"/>
  <c r="B40" i="9"/>
  <c r="B38" i="9"/>
  <c r="B36" i="9"/>
  <c r="B34" i="9"/>
  <c r="B32" i="9"/>
  <c r="B30" i="9"/>
  <c r="B28" i="9"/>
  <c r="B99" i="9"/>
  <c r="B97" i="9"/>
  <c r="B93" i="9"/>
  <c r="B91" i="9"/>
  <c r="B89" i="9"/>
  <c r="C87" i="9"/>
  <c r="C85" i="9"/>
  <c r="C83" i="9"/>
  <c r="C81" i="9"/>
  <c r="C79" i="9"/>
  <c r="B73" i="9"/>
  <c r="B71" i="9"/>
  <c r="B69" i="9"/>
  <c r="B67" i="9"/>
  <c r="B65" i="9"/>
  <c r="B63" i="9"/>
  <c r="B61" i="9"/>
  <c r="B59" i="9"/>
  <c r="B57" i="9"/>
  <c r="B55" i="9"/>
  <c r="B53" i="9"/>
  <c r="B51" i="9"/>
  <c r="B45" i="9"/>
  <c r="B43" i="9"/>
  <c r="B41" i="9"/>
  <c r="B39" i="9"/>
  <c r="B37" i="9"/>
  <c r="B35" i="9"/>
  <c r="B33" i="9"/>
  <c r="B31" i="9"/>
  <c r="B29" i="9"/>
  <c r="B27" i="9"/>
  <c r="B101" i="9"/>
  <c r="B87" i="10"/>
  <c r="E87" i="10"/>
  <c r="B85" i="10"/>
  <c r="E85" i="10"/>
  <c r="B83" i="10"/>
  <c r="E83" i="10"/>
  <c r="B99" i="10"/>
  <c r="E99" i="10"/>
  <c r="B97" i="10"/>
  <c r="E97" i="10"/>
  <c r="B95" i="10"/>
  <c r="E95" i="10"/>
  <c r="B93" i="10"/>
  <c r="E93" i="10"/>
  <c r="B91" i="10"/>
  <c r="E91" i="10"/>
  <c r="B89" i="10"/>
  <c r="E89" i="10"/>
  <c r="B86" i="10"/>
  <c r="E86" i="10"/>
  <c r="B84" i="10"/>
  <c r="E84" i="10"/>
  <c r="B100" i="10"/>
  <c r="E100" i="10"/>
  <c r="B98" i="10"/>
  <c r="E98" i="10"/>
  <c r="B96" i="10"/>
  <c r="E96" i="10"/>
  <c r="B94" i="10"/>
  <c r="E94" i="10"/>
  <c r="B92" i="10"/>
  <c r="E92" i="10"/>
  <c r="B90" i="10"/>
  <c r="E90" i="10"/>
  <c r="B88" i="10"/>
  <c r="E88" i="10"/>
  <c r="B301" i="10"/>
  <c r="E301" i="10"/>
  <c r="B299" i="10"/>
  <c r="E299" i="10"/>
  <c r="B297" i="10"/>
  <c r="E297" i="10"/>
  <c r="B295" i="10"/>
  <c r="E295" i="10"/>
  <c r="B293" i="10"/>
  <c r="E293" i="10"/>
  <c r="B291" i="10"/>
  <c r="E291" i="10"/>
  <c r="B289" i="10"/>
  <c r="E289" i="10"/>
  <c r="B287" i="10"/>
  <c r="E287" i="10"/>
  <c r="B285" i="10"/>
  <c r="E285" i="10"/>
  <c r="B283" i="10"/>
  <c r="E283" i="10"/>
  <c r="B281" i="10"/>
  <c r="E281" i="10"/>
  <c r="B279" i="10"/>
  <c r="E279" i="10"/>
  <c r="B277" i="10"/>
  <c r="E277" i="10"/>
  <c r="B275" i="10"/>
  <c r="E275" i="10"/>
  <c r="B273" i="10"/>
  <c r="E273" i="10"/>
  <c r="B271" i="10"/>
  <c r="E271" i="10"/>
  <c r="B269" i="10"/>
  <c r="E269" i="10"/>
  <c r="B267" i="10"/>
  <c r="E267" i="10"/>
  <c r="B265" i="10"/>
  <c r="E265" i="10"/>
  <c r="B263" i="10"/>
  <c r="E263" i="10"/>
  <c r="B261" i="10"/>
  <c r="E261" i="10"/>
  <c r="B259" i="10"/>
  <c r="E259" i="10"/>
  <c r="B257" i="10"/>
  <c r="E257" i="10"/>
  <c r="B302" i="10"/>
  <c r="E302" i="10"/>
  <c r="B300" i="10"/>
  <c r="E300" i="10"/>
  <c r="B298" i="10"/>
  <c r="E298" i="10"/>
  <c r="B296" i="10"/>
  <c r="E296" i="10"/>
  <c r="B294" i="10"/>
  <c r="E294" i="10"/>
  <c r="B292" i="10"/>
  <c r="E292" i="10"/>
  <c r="B290" i="10"/>
  <c r="E290" i="10"/>
  <c r="B288" i="10"/>
  <c r="E288" i="10"/>
  <c r="B286" i="10"/>
  <c r="E286" i="10"/>
  <c r="B284" i="10"/>
  <c r="E284" i="10"/>
  <c r="B282" i="10"/>
  <c r="E282" i="10"/>
  <c r="B280" i="10"/>
  <c r="E280" i="10"/>
  <c r="B278" i="10"/>
  <c r="E278" i="10"/>
  <c r="B276" i="10"/>
  <c r="E276" i="10"/>
  <c r="B274" i="10"/>
  <c r="E274" i="10"/>
  <c r="B272" i="10"/>
  <c r="E272" i="10"/>
  <c r="B270" i="10"/>
  <c r="E270" i="10"/>
  <c r="B268" i="10"/>
  <c r="E268" i="10"/>
  <c r="B266" i="10"/>
  <c r="E266" i="10"/>
  <c r="B264" i="10"/>
  <c r="E264" i="10"/>
  <c r="B262" i="10"/>
  <c r="E262" i="10"/>
  <c r="B260" i="10"/>
  <c r="E260" i="10"/>
  <c r="B258" i="10"/>
  <c r="E258" i="10"/>
  <c r="B55" i="10"/>
  <c r="E55" i="10"/>
  <c r="B81" i="10"/>
  <c r="E81" i="10"/>
  <c r="B79" i="10"/>
  <c r="E79" i="10"/>
  <c r="B77" i="10"/>
  <c r="E77" i="10"/>
  <c r="B75" i="10"/>
  <c r="E75" i="10"/>
  <c r="B73" i="10"/>
  <c r="E73" i="10"/>
  <c r="B71" i="10"/>
  <c r="E71" i="10"/>
  <c r="B69" i="10"/>
  <c r="E69" i="10"/>
  <c r="B67" i="10"/>
  <c r="E67" i="10"/>
  <c r="B65" i="10"/>
  <c r="E65" i="10"/>
  <c r="B63" i="10"/>
  <c r="E63" i="10"/>
  <c r="B61" i="10"/>
  <c r="E61" i="10"/>
  <c r="B59" i="10"/>
  <c r="E59" i="10"/>
  <c r="B57" i="10"/>
  <c r="E57" i="10"/>
  <c r="B82" i="10"/>
  <c r="E82" i="10"/>
  <c r="B80" i="10"/>
  <c r="E80" i="10"/>
  <c r="B78" i="10"/>
  <c r="E78" i="10"/>
  <c r="B76" i="10"/>
  <c r="E76" i="10"/>
  <c r="B74" i="10"/>
  <c r="E74" i="10"/>
  <c r="B72" i="10"/>
  <c r="E72" i="10"/>
  <c r="B70" i="10"/>
  <c r="E70" i="10"/>
  <c r="B68" i="10"/>
  <c r="E68" i="10"/>
  <c r="B66" i="10"/>
  <c r="E66" i="10"/>
  <c r="B64" i="10"/>
  <c r="E64" i="10"/>
  <c r="B62" i="10"/>
  <c r="E62" i="10"/>
  <c r="B60" i="10"/>
  <c r="E60" i="10"/>
  <c r="B58" i="10"/>
  <c r="E58" i="10"/>
  <c r="B56" i="10"/>
  <c r="E56" i="10"/>
  <c r="B54" i="10"/>
  <c r="E54" i="10"/>
  <c r="B256" i="10"/>
  <c r="E256" i="10"/>
  <c r="B255" i="10"/>
  <c r="B53" i="10"/>
  <c r="B254" i="10"/>
  <c r="B52" i="10"/>
  <c r="B253" i="10"/>
  <c r="B51" i="10"/>
  <c r="M29" i="9"/>
  <c r="M89" i="9"/>
  <c r="E89" i="9"/>
  <c r="K93" i="9"/>
  <c r="K52" i="9"/>
  <c r="M45" i="9"/>
  <c r="K89" i="9"/>
  <c r="C89" i="9"/>
  <c r="M88" i="9"/>
  <c r="E88" i="9"/>
  <c r="K87" i="9"/>
  <c r="M86" i="9"/>
  <c r="E86" i="9"/>
  <c r="M94" i="9"/>
  <c r="E94" i="9"/>
  <c r="M93" i="9"/>
  <c r="E93" i="9"/>
  <c r="M92" i="9"/>
  <c r="E92" i="9"/>
  <c r="M91" i="9"/>
  <c r="E91" i="9"/>
  <c r="K86" i="9"/>
  <c r="M85" i="9"/>
  <c r="E85" i="9"/>
  <c r="M84" i="9"/>
  <c r="E84" i="9"/>
  <c r="M82" i="9"/>
  <c r="E82" i="9"/>
  <c r="J51" i="9"/>
  <c r="M37" i="9"/>
  <c r="K91" i="9"/>
  <c r="C91" i="9"/>
  <c r="M90" i="9"/>
  <c r="E90" i="9"/>
  <c r="K82" i="9"/>
  <c r="M81" i="9"/>
  <c r="E81" i="9"/>
  <c r="M80" i="9"/>
  <c r="E80" i="9"/>
  <c r="M71" i="9"/>
  <c r="E71" i="9"/>
  <c r="M63" i="9"/>
  <c r="E63" i="9"/>
  <c r="M55" i="9"/>
  <c r="E55" i="9"/>
  <c r="M100" i="9"/>
  <c r="E100" i="9"/>
  <c r="K92" i="9"/>
  <c r="C92" i="9"/>
  <c r="K90" i="9"/>
  <c r="C90" i="9"/>
  <c r="K88" i="9"/>
  <c r="C88" i="9"/>
  <c r="M87" i="9"/>
  <c r="E87" i="9"/>
  <c r="K84" i="9"/>
  <c r="M83" i="9"/>
  <c r="E83" i="9"/>
  <c r="K80" i="9"/>
  <c r="M79" i="9"/>
  <c r="E79" i="9"/>
  <c r="K71" i="9"/>
  <c r="C71" i="9"/>
  <c r="M70" i="9"/>
  <c r="E70" i="9"/>
  <c r="M69" i="9"/>
  <c r="E69" i="9"/>
  <c r="M67" i="9"/>
  <c r="E67" i="9"/>
  <c r="K63" i="9"/>
  <c r="C63" i="9"/>
  <c r="M62" i="9"/>
  <c r="E62" i="9"/>
  <c r="M61" i="9"/>
  <c r="E61" i="9"/>
  <c r="M59" i="9"/>
  <c r="E59" i="9"/>
  <c r="K55" i="9"/>
  <c r="C55" i="9"/>
  <c r="M54" i="9"/>
  <c r="E54" i="9"/>
  <c r="M53" i="9"/>
  <c r="E53" i="9"/>
  <c r="M52" i="9"/>
  <c r="E52" i="9"/>
  <c r="N51" i="9"/>
  <c r="M49" i="9"/>
  <c r="M44" i="9"/>
  <c r="M43" i="9"/>
  <c r="M41" i="9"/>
  <c r="M36" i="9"/>
  <c r="M35" i="9"/>
  <c r="M33" i="9"/>
  <c r="M28" i="9"/>
  <c r="B86" i="9"/>
  <c r="D86" i="9"/>
  <c r="F86" i="9"/>
  <c r="J86" i="9"/>
  <c r="L86" i="9"/>
  <c r="N86" i="9"/>
  <c r="B84" i="9"/>
  <c r="D84" i="9"/>
  <c r="F84" i="9"/>
  <c r="J84" i="9"/>
  <c r="L84" i="9"/>
  <c r="N84" i="9"/>
  <c r="B82" i="9"/>
  <c r="D82" i="9"/>
  <c r="F82" i="9"/>
  <c r="J82" i="9"/>
  <c r="L82" i="9"/>
  <c r="N82" i="9"/>
  <c r="B80" i="9"/>
  <c r="D80" i="9"/>
  <c r="F80" i="9"/>
  <c r="J80" i="9"/>
  <c r="L80" i="9"/>
  <c r="N80" i="9"/>
  <c r="F78" i="9"/>
  <c r="J78" i="9"/>
  <c r="B77" i="9"/>
  <c r="E77" i="9"/>
  <c r="M77" i="9"/>
  <c r="B49" i="9"/>
  <c r="B48" i="9"/>
  <c r="M48" i="9"/>
  <c r="B47" i="9"/>
  <c r="M47" i="9"/>
  <c r="K100" i="9"/>
  <c r="C100" i="9"/>
  <c r="M99" i="9"/>
  <c r="E99" i="9"/>
  <c r="M98" i="9"/>
  <c r="E98" i="9"/>
  <c r="K94" i="9"/>
  <c r="C94" i="9"/>
  <c r="N93" i="9"/>
  <c r="L93" i="9"/>
  <c r="J93" i="9"/>
  <c r="F93" i="9"/>
  <c r="C93" i="9"/>
  <c r="N92" i="9"/>
  <c r="L92" i="9"/>
  <c r="J92" i="9"/>
  <c r="F92" i="9"/>
  <c r="D92" i="9"/>
  <c r="N91" i="9"/>
  <c r="L91" i="9"/>
  <c r="J91" i="9"/>
  <c r="F91" i="9"/>
  <c r="D91" i="9"/>
  <c r="N90" i="9"/>
  <c r="L90" i="9"/>
  <c r="J90" i="9"/>
  <c r="F90" i="9"/>
  <c r="D90" i="9"/>
  <c r="N89" i="9"/>
  <c r="L89" i="9"/>
  <c r="J89" i="9"/>
  <c r="F89" i="9"/>
  <c r="D89" i="9"/>
  <c r="N88" i="9"/>
  <c r="L88" i="9"/>
  <c r="J88" i="9"/>
  <c r="F88" i="9"/>
  <c r="D88" i="9"/>
  <c r="N87" i="9"/>
  <c r="L87" i="9"/>
  <c r="J87" i="9"/>
  <c r="F87" i="9"/>
  <c r="K85" i="9"/>
  <c r="K83" i="9"/>
  <c r="K81" i="9"/>
  <c r="K79" i="9"/>
  <c r="B87" i="9"/>
  <c r="D87" i="9"/>
  <c r="B85" i="9"/>
  <c r="D85" i="9"/>
  <c r="F85" i="9"/>
  <c r="J85" i="9"/>
  <c r="L85" i="9"/>
  <c r="N85" i="9"/>
  <c r="B83" i="9"/>
  <c r="D83" i="9"/>
  <c r="F83" i="9"/>
  <c r="J83" i="9"/>
  <c r="L83" i="9"/>
  <c r="N83" i="9"/>
  <c r="B81" i="9"/>
  <c r="D81" i="9"/>
  <c r="F81" i="9"/>
  <c r="J81" i="9"/>
  <c r="L81" i="9"/>
  <c r="N81" i="9"/>
  <c r="B79" i="9"/>
  <c r="D79" i="9"/>
  <c r="F79" i="9"/>
  <c r="J79" i="9"/>
  <c r="L79" i="9"/>
  <c r="N79" i="9"/>
  <c r="E76" i="9"/>
  <c r="B75" i="9"/>
  <c r="E75" i="9"/>
  <c r="M75" i="9"/>
  <c r="B46" i="9"/>
  <c r="M40" i="9"/>
  <c r="M39" i="9"/>
  <c r="M32" i="9"/>
  <c r="M31" i="9"/>
  <c r="AF103" i="2"/>
  <c r="AF101" i="2"/>
  <c r="AF99" i="2"/>
  <c r="AF97" i="2"/>
  <c r="AF95" i="2"/>
  <c r="AF93" i="2"/>
  <c r="AF91" i="2"/>
  <c r="AF89" i="2"/>
  <c r="AF87" i="2"/>
  <c r="AF85" i="2"/>
  <c r="AF83" i="2"/>
  <c r="AF81" i="2"/>
  <c r="AF79" i="2"/>
  <c r="AF77" i="2"/>
  <c r="AF75" i="2"/>
  <c r="AF73" i="2"/>
  <c r="AF71" i="2"/>
  <c r="AF69" i="2"/>
  <c r="AF67" i="2"/>
  <c r="AF65" i="2"/>
  <c r="AF63" i="2"/>
  <c r="AF61" i="2"/>
  <c r="AF59" i="2"/>
  <c r="AF57" i="2"/>
  <c r="AF55" i="2"/>
  <c r="AF104" i="2"/>
  <c r="AF102" i="2"/>
  <c r="AF100" i="2"/>
  <c r="AF98" i="2"/>
  <c r="AF96" i="2"/>
  <c r="AF94" i="2"/>
  <c r="AF92" i="2"/>
  <c r="AF90" i="2"/>
  <c r="AF88" i="2"/>
  <c r="AF86" i="2"/>
  <c r="AF84" i="2"/>
  <c r="AF82" i="2"/>
  <c r="AF80" i="2"/>
  <c r="AF78" i="2"/>
  <c r="AF76" i="2"/>
  <c r="AF74" i="2"/>
  <c r="AF72" i="2"/>
  <c r="AF70" i="2"/>
  <c r="AF68" i="2"/>
  <c r="AF66" i="2"/>
  <c r="AF64" i="2"/>
  <c r="AF62" i="2"/>
  <c r="AF60" i="2"/>
  <c r="AF58" i="2"/>
  <c r="AF56" i="2"/>
  <c r="K75" i="9"/>
  <c r="C75" i="9"/>
  <c r="M73" i="9"/>
  <c r="E73" i="9"/>
  <c r="K67" i="9"/>
  <c r="C67" i="9"/>
  <c r="M66" i="9"/>
  <c r="E66" i="9"/>
  <c r="M65" i="9"/>
  <c r="E65" i="9"/>
  <c r="K59" i="9"/>
  <c r="C59" i="9"/>
  <c r="M58" i="9"/>
  <c r="E58" i="9"/>
  <c r="M57" i="9"/>
  <c r="E57" i="9"/>
  <c r="D51" i="9"/>
  <c r="M50" i="9"/>
  <c r="M46" i="9"/>
  <c r="M42" i="9"/>
  <c r="M38" i="9"/>
  <c r="M34" i="9"/>
  <c r="M30" i="9"/>
  <c r="M27" i="9"/>
  <c r="K77" i="9"/>
  <c r="C77" i="9"/>
  <c r="M76" i="9"/>
  <c r="K73" i="9"/>
  <c r="C73" i="9"/>
  <c r="M72" i="9"/>
  <c r="E72" i="9"/>
  <c r="K69" i="9"/>
  <c r="C69" i="9"/>
  <c r="M68" i="9"/>
  <c r="E68" i="9"/>
  <c r="K65" i="9"/>
  <c r="C65" i="9"/>
  <c r="M64" i="9"/>
  <c r="E64" i="9"/>
  <c r="K61" i="9"/>
  <c r="C61" i="9"/>
  <c r="M60" i="9"/>
  <c r="E60" i="9"/>
  <c r="K57" i="9"/>
  <c r="C57" i="9"/>
  <c r="M56" i="9"/>
  <c r="E56" i="9"/>
  <c r="K53" i="9"/>
  <c r="C53" i="9"/>
  <c r="N52" i="9"/>
  <c r="J52" i="9"/>
  <c r="C52" i="9"/>
  <c r="AF105" i="2"/>
  <c r="B303" i="10"/>
  <c r="B101" i="10"/>
  <c r="H303" i="10"/>
  <c r="C303" i="10"/>
  <c r="H295" i="10"/>
  <c r="C295" i="10"/>
  <c r="H287" i="10"/>
  <c r="C287" i="10"/>
  <c r="H279" i="10"/>
  <c r="C279" i="10"/>
  <c r="H271" i="10"/>
  <c r="C271" i="10"/>
  <c r="H263" i="10"/>
  <c r="C263" i="10"/>
  <c r="H255" i="10"/>
  <c r="C255" i="10"/>
  <c r="G303" i="10"/>
  <c r="H302" i="10"/>
  <c r="C302" i="10"/>
  <c r="H301" i="10"/>
  <c r="C301" i="10"/>
  <c r="H299" i="10"/>
  <c r="C299" i="10"/>
  <c r="G295" i="10"/>
  <c r="H294" i="10"/>
  <c r="C294" i="10"/>
  <c r="H293" i="10"/>
  <c r="C293" i="10"/>
  <c r="H291" i="10"/>
  <c r="C291" i="10"/>
  <c r="G287" i="10"/>
  <c r="H286" i="10"/>
  <c r="C286" i="10"/>
  <c r="H285" i="10"/>
  <c r="C285" i="10"/>
  <c r="H283" i="10"/>
  <c r="C283" i="10"/>
  <c r="G279" i="10"/>
  <c r="H278" i="10"/>
  <c r="C278" i="10"/>
  <c r="H277" i="10"/>
  <c r="C277" i="10"/>
  <c r="H275" i="10"/>
  <c r="C275" i="10"/>
  <c r="G271" i="10"/>
  <c r="H270" i="10"/>
  <c r="C270" i="10"/>
  <c r="H269" i="10"/>
  <c r="C269" i="10"/>
  <c r="H267" i="10"/>
  <c r="C267" i="10"/>
  <c r="G263" i="10"/>
  <c r="H262" i="10"/>
  <c r="C262" i="10"/>
  <c r="H261" i="10"/>
  <c r="C261" i="10"/>
  <c r="H259" i="10"/>
  <c r="C259" i="10"/>
  <c r="G255" i="10"/>
  <c r="H254" i="10"/>
  <c r="C254" i="10"/>
  <c r="H253" i="10"/>
  <c r="C253" i="10"/>
  <c r="G299" i="10"/>
  <c r="H298" i="10"/>
  <c r="C298" i="10"/>
  <c r="H297" i="10"/>
  <c r="C297" i="10"/>
  <c r="G291" i="10"/>
  <c r="H290" i="10"/>
  <c r="C290" i="10"/>
  <c r="H289" i="10"/>
  <c r="C289" i="10"/>
  <c r="G283" i="10"/>
  <c r="H282" i="10"/>
  <c r="C282" i="10"/>
  <c r="H281" i="10"/>
  <c r="C281" i="10"/>
  <c r="G275" i="10"/>
  <c r="H274" i="10"/>
  <c r="C274" i="10"/>
  <c r="H273" i="10"/>
  <c r="C273" i="10"/>
  <c r="G267" i="10"/>
  <c r="H266" i="10"/>
  <c r="C266" i="10"/>
  <c r="H265" i="10"/>
  <c r="C265" i="10"/>
  <c r="G259" i="10"/>
  <c r="H258" i="10"/>
  <c r="C258" i="10"/>
  <c r="H257" i="10"/>
  <c r="C257" i="10"/>
  <c r="G301" i="10"/>
  <c r="H300" i="10"/>
  <c r="C300" i="10"/>
  <c r="G297" i="10"/>
  <c r="H296" i="10"/>
  <c r="C296" i="10"/>
  <c r="G293" i="10"/>
  <c r="H292" i="10"/>
  <c r="C292" i="10"/>
  <c r="G289" i="10"/>
  <c r="H288" i="10"/>
  <c r="C288" i="10"/>
  <c r="G285" i="10"/>
  <c r="H284" i="10"/>
  <c r="C284" i="10"/>
  <c r="G281" i="10"/>
  <c r="H280" i="10"/>
  <c r="C280" i="10"/>
  <c r="G277" i="10"/>
  <c r="H276" i="10"/>
  <c r="C276" i="10"/>
  <c r="G273" i="10"/>
  <c r="H272" i="10"/>
  <c r="C272" i="10"/>
  <c r="G269" i="10"/>
  <c r="H268" i="10"/>
  <c r="C268" i="10"/>
  <c r="G265" i="10"/>
  <c r="H264" i="10"/>
  <c r="C264" i="10"/>
  <c r="G261" i="10"/>
  <c r="H260" i="10"/>
  <c r="C260" i="10"/>
  <c r="G257" i="10"/>
  <c r="H256" i="10"/>
  <c r="C256" i="10"/>
  <c r="G253" i="10"/>
  <c r="G302" i="10"/>
  <c r="G300" i="10"/>
  <c r="G298" i="10"/>
  <c r="G296" i="10"/>
  <c r="G294" i="10"/>
  <c r="G292" i="10"/>
  <c r="G290" i="10"/>
  <c r="G288" i="10"/>
  <c r="G286" i="10"/>
  <c r="G284" i="10"/>
  <c r="G282" i="10"/>
  <c r="G280" i="10"/>
  <c r="G278" i="10"/>
  <c r="G276" i="10"/>
  <c r="G274" i="10"/>
  <c r="G272" i="10"/>
  <c r="G270" i="10"/>
  <c r="G268" i="10"/>
  <c r="G266" i="10"/>
  <c r="G264" i="10"/>
  <c r="G262" i="10"/>
  <c r="G260" i="10"/>
  <c r="G258" i="10"/>
  <c r="G256" i="10"/>
  <c r="G254" i="10"/>
  <c r="H58" i="10"/>
  <c r="C58" i="10"/>
  <c r="G56" i="10"/>
  <c r="H99" i="10"/>
  <c r="C99" i="10"/>
  <c r="H74" i="10"/>
  <c r="C74" i="10"/>
  <c r="H91" i="10"/>
  <c r="C91" i="10"/>
  <c r="H82" i="10"/>
  <c r="C82" i="10"/>
  <c r="H66" i="10"/>
  <c r="C66" i="10"/>
  <c r="H95" i="10"/>
  <c r="C95" i="10"/>
  <c r="G91" i="10"/>
  <c r="H90" i="10"/>
  <c r="C90" i="10"/>
  <c r="H89" i="10"/>
  <c r="C89" i="10"/>
  <c r="G99" i="10"/>
  <c r="H98" i="10"/>
  <c r="C98" i="10"/>
  <c r="H97" i="10"/>
  <c r="C97" i="10"/>
  <c r="H54" i="10"/>
  <c r="C54" i="10"/>
  <c r="H86" i="10"/>
  <c r="C86" i="10"/>
  <c r="G82" i="10"/>
  <c r="H81" i="10"/>
  <c r="C81" i="10"/>
  <c r="H80" i="10"/>
  <c r="C80" i="10"/>
  <c r="H78" i="10"/>
  <c r="C78" i="10"/>
  <c r="G74" i="10"/>
  <c r="H73" i="10"/>
  <c r="C73" i="10"/>
  <c r="H72" i="10"/>
  <c r="C72" i="10"/>
  <c r="H70" i="10"/>
  <c r="C70" i="10"/>
  <c r="G66" i="10"/>
  <c r="H65" i="10"/>
  <c r="C65" i="10"/>
  <c r="H64" i="10"/>
  <c r="C64" i="10"/>
  <c r="H62" i="10"/>
  <c r="C62" i="10"/>
  <c r="G58" i="10"/>
  <c r="H57" i="10"/>
  <c r="C57" i="10"/>
  <c r="H56" i="10"/>
  <c r="C56" i="10"/>
  <c r="H101" i="10"/>
  <c r="C101" i="10"/>
  <c r="G95" i="10"/>
  <c r="H94" i="10"/>
  <c r="C94" i="10"/>
  <c r="H93" i="10"/>
  <c r="C93" i="10"/>
  <c r="G86" i="10"/>
  <c r="H85" i="10"/>
  <c r="C85" i="10"/>
  <c r="H84" i="10"/>
  <c r="C84" i="10"/>
  <c r="G78" i="10"/>
  <c r="H77" i="10"/>
  <c r="C77" i="10"/>
  <c r="H76" i="10"/>
  <c r="C76" i="10"/>
  <c r="G70" i="10"/>
  <c r="H69" i="10"/>
  <c r="C69" i="10"/>
  <c r="H68" i="10"/>
  <c r="C68" i="10"/>
  <c r="G62" i="10"/>
  <c r="H61" i="10"/>
  <c r="C61" i="10"/>
  <c r="H60" i="10"/>
  <c r="C60" i="10"/>
  <c r="G101" i="10"/>
  <c r="H100" i="10"/>
  <c r="C100" i="10"/>
  <c r="G97" i="10"/>
  <c r="H96" i="10"/>
  <c r="C96" i="10"/>
  <c r="G93" i="10"/>
  <c r="H92" i="10"/>
  <c r="C92" i="10"/>
  <c r="G89" i="10"/>
  <c r="H88" i="10"/>
  <c r="C88" i="10"/>
  <c r="G100" i="10"/>
  <c r="G98" i="10"/>
  <c r="G96" i="10"/>
  <c r="G94" i="10"/>
  <c r="G92" i="10"/>
  <c r="G90" i="10"/>
  <c r="G88" i="10"/>
  <c r="G54" i="10"/>
  <c r="H53" i="10"/>
  <c r="C53" i="10"/>
  <c r="H52" i="10"/>
  <c r="C52" i="10"/>
  <c r="H87" i="10"/>
  <c r="C87" i="10"/>
  <c r="G84" i="10"/>
  <c r="H83" i="10"/>
  <c r="C83" i="10"/>
  <c r="G80" i="10"/>
  <c r="H79" i="10"/>
  <c r="C79" i="10"/>
  <c r="G76" i="10"/>
  <c r="H75" i="10"/>
  <c r="C75" i="10"/>
  <c r="G72" i="10"/>
  <c r="H71" i="10"/>
  <c r="C71" i="10"/>
  <c r="G68" i="10"/>
  <c r="H67" i="10"/>
  <c r="C67" i="10"/>
  <c r="G64" i="10"/>
  <c r="H63" i="10"/>
  <c r="C63" i="10"/>
  <c r="G60" i="10"/>
  <c r="H59" i="10"/>
  <c r="C59" i="10"/>
  <c r="G87" i="10"/>
  <c r="G85" i="10"/>
  <c r="G83" i="10"/>
  <c r="G81" i="10"/>
  <c r="G79" i="10"/>
  <c r="G77" i="10"/>
  <c r="G75" i="10"/>
  <c r="G73" i="10"/>
  <c r="G71" i="10"/>
  <c r="G69" i="10"/>
  <c r="G67" i="10"/>
  <c r="G65" i="10"/>
  <c r="G63" i="10"/>
  <c r="G61" i="10"/>
  <c r="G59" i="10"/>
  <c r="G57" i="10"/>
  <c r="H55" i="10"/>
  <c r="C55" i="10"/>
  <c r="G52" i="10"/>
  <c r="H51" i="10"/>
  <c r="C51" i="10"/>
  <c r="G55" i="10"/>
  <c r="G53" i="10"/>
  <c r="G51" i="10"/>
  <c r="B96" i="9"/>
  <c r="C96" i="9"/>
  <c r="K96" i="9"/>
  <c r="B95" i="9"/>
  <c r="E95" i="9"/>
  <c r="M95" i="9"/>
  <c r="B76" i="9"/>
  <c r="C76" i="9"/>
  <c r="K76" i="9"/>
  <c r="N78" i="9"/>
  <c r="M74" i="9"/>
  <c r="B78" i="9"/>
  <c r="D78" i="9"/>
  <c r="L78" i="9"/>
  <c r="B74" i="9"/>
  <c r="C74" i="9"/>
  <c r="K74" i="9"/>
  <c r="M103" i="9"/>
  <c r="E103" i="9"/>
  <c r="M101" i="9"/>
  <c r="E101" i="9"/>
  <c r="K98" i="9"/>
  <c r="C98" i="9"/>
  <c r="M97" i="9"/>
  <c r="E97" i="9"/>
  <c r="M96" i="9"/>
  <c r="E96" i="9"/>
  <c r="K72" i="9"/>
  <c r="C72" i="9"/>
  <c r="K70" i="9"/>
  <c r="C70" i="9"/>
  <c r="K68" i="9"/>
  <c r="C68" i="9"/>
  <c r="K66" i="9"/>
  <c r="C66" i="9"/>
  <c r="K64" i="9"/>
  <c r="C64" i="9"/>
  <c r="K62" i="9"/>
  <c r="C62" i="9"/>
  <c r="K60" i="9"/>
  <c r="C60" i="9"/>
  <c r="K58" i="9"/>
  <c r="C58" i="9"/>
  <c r="K56" i="9"/>
  <c r="C56" i="9"/>
  <c r="K54" i="9"/>
  <c r="C54" i="9"/>
  <c r="M51" i="9"/>
  <c r="K51" i="9"/>
  <c r="E51" i="9"/>
  <c r="C51" i="9"/>
  <c r="K103" i="9"/>
  <c r="G103" i="9"/>
  <c r="C103" i="9"/>
  <c r="K101" i="9"/>
  <c r="C101" i="9"/>
  <c r="K99" i="9"/>
  <c r="C99" i="9"/>
  <c r="K97" i="9"/>
  <c r="C97" i="9"/>
  <c r="K95" i="9"/>
  <c r="C95" i="9"/>
  <c r="M78" i="9"/>
  <c r="K78" i="9"/>
  <c r="E78" i="9"/>
  <c r="C78" i="9"/>
  <c r="N77" i="9"/>
  <c r="L77" i="9"/>
  <c r="J77" i="9"/>
  <c r="F77" i="9"/>
  <c r="D77" i="9"/>
  <c r="N76" i="9"/>
  <c r="L76" i="9"/>
  <c r="J76" i="9"/>
  <c r="F76" i="9"/>
  <c r="D76" i="9"/>
  <c r="N75" i="9"/>
  <c r="L75" i="9"/>
  <c r="J75" i="9"/>
  <c r="F75" i="9"/>
  <c r="D75" i="9"/>
  <c r="N74" i="9"/>
  <c r="L74" i="9"/>
  <c r="J74" i="9"/>
  <c r="F74" i="9"/>
  <c r="D74" i="9"/>
  <c r="N73" i="9"/>
  <c r="L73" i="9"/>
  <c r="J73" i="9"/>
  <c r="F73" i="9"/>
  <c r="D73" i="9"/>
  <c r="N72" i="9"/>
  <c r="L72" i="9"/>
  <c r="J72" i="9"/>
  <c r="F72" i="9"/>
  <c r="D72" i="9"/>
  <c r="N71" i="9"/>
  <c r="L71" i="9"/>
  <c r="J71" i="9"/>
  <c r="F71" i="9"/>
  <c r="D71" i="9"/>
  <c r="N70" i="9"/>
  <c r="L70" i="9"/>
  <c r="J70" i="9"/>
  <c r="F70" i="9"/>
  <c r="D70" i="9"/>
  <c r="N69" i="9"/>
  <c r="L69" i="9"/>
  <c r="J69" i="9"/>
  <c r="F69" i="9"/>
  <c r="D69" i="9"/>
  <c r="N68" i="9"/>
  <c r="L68" i="9"/>
  <c r="J68" i="9"/>
  <c r="F68" i="9"/>
  <c r="D68" i="9"/>
  <c r="N67" i="9"/>
  <c r="L67" i="9"/>
  <c r="J67" i="9"/>
  <c r="F67" i="9"/>
  <c r="D67" i="9"/>
  <c r="N66" i="9"/>
  <c r="L66" i="9"/>
  <c r="J66" i="9"/>
  <c r="F66" i="9"/>
  <c r="D66" i="9"/>
  <c r="N65" i="9"/>
  <c r="L65" i="9"/>
  <c r="J65" i="9"/>
  <c r="F65" i="9"/>
  <c r="D65" i="9"/>
  <c r="N64" i="9"/>
  <c r="L64" i="9"/>
  <c r="J64" i="9"/>
  <c r="F64" i="9"/>
  <c r="D64" i="9"/>
  <c r="N63" i="9"/>
  <c r="L63" i="9"/>
  <c r="J63" i="9"/>
  <c r="F63" i="9"/>
  <c r="D63" i="9"/>
  <c r="N62" i="9"/>
  <c r="L62" i="9"/>
  <c r="J62" i="9"/>
  <c r="F62" i="9"/>
  <c r="D62" i="9"/>
  <c r="N61" i="9"/>
  <c r="L61" i="9"/>
  <c r="J61" i="9"/>
  <c r="F61" i="9"/>
  <c r="D61" i="9"/>
  <c r="N60" i="9"/>
  <c r="L60" i="9"/>
  <c r="J60" i="9"/>
  <c r="F60" i="9"/>
  <c r="D60" i="9"/>
  <c r="N59" i="9"/>
  <c r="L59" i="9"/>
  <c r="J59" i="9"/>
  <c r="F59" i="9"/>
  <c r="D59" i="9"/>
  <c r="N58" i="9"/>
  <c r="L58" i="9"/>
  <c r="J58" i="9"/>
  <c r="F58" i="9"/>
  <c r="D58" i="9"/>
  <c r="N57" i="9"/>
  <c r="L57" i="9"/>
  <c r="J57" i="9"/>
  <c r="F57" i="9"/>
  <c r="D57" i="9"/>
  <c r="N56" i="9"/>
  <c r="L56" i="9"/>
  <c r="J56" i="9"/>
  <c r="F56" i="9"/>
  <c r="D56" i="9"/>
  <c r="N55" i="9"/>
  <c r="L55" i="9"/>
  <c r="J55" i="9"/>
  <c r="F55" i="9"/>
  <c r="D55" i="9"/>
  <c r="N54" i="9"/>
  <c r="L54" i="9"/>
  <c r="J54" i="9"/>
  <c r="F54" i="9"/>
  <c r="D54" i="9"/>
  <c r="N53" i="9"/>
  <c r="J53" i="9"/>
  <c r="D53" i="9"/>
  <c r="D52" i="9"/>
  <c r="N103" i="9"/>
  <c r="L103" i="9"/>
  <c r="J103" i="9"/>
  <c r="F103" i="9"/>
  <c r="D103" i="9"/>
  <c r="J101" i="9"/>
  <c r="F101" i="9"/>
  <c r="D101" i="9"/>
  <c r="N100" i="9"/>
  <c r="L100" i="9"/>
  <c r="J100" i="9"/>
  <c r="F100" i="9"/>
  <c r="D100" i="9"/>
  <c r="N99" i="9"/>
  <c r="L99" i="9"/>
  <c r="J99" i="9"/>
  <c r="F99" i="9"/>
  <c r="D99" i="9"/>
  <c r="N98" i="9"/>
  <c r="L98" i="9"/>
  <c r="J98" i="9"/>
  <c r="F98" i="9"/>
  <c r="D98" i="9"/>
  <c r="N97" i="9"/>
  <c r="L97" i="9"/>
  <c r="J97" i="9"/>
  <c r="F97" i="9"/>
  <c r="D97" i="9"/>
  <c r="N96" i="9"/>
  <c r="L96" i="9"/>
  <c r="J96" i="9"/>
  <c r="F96" i="9"/>
  <c r="D96" i="9"/>
  <c r="N95" i="9"/>
  <c r="L95" i="9"/>
  <c r="J95" i="9"/>
  <c r="F95" i="9"/>
  <c r="D95" i="9"/>
  <c r="N94" i="9"/>
  <c r="L94" i="9"/>
  <c r="J94" i="9"/>
  <c r="F94" i="9"/>
  <c r="D94" i="9"/>
  <c r="D93" i="9"/>
  <c r="AT103" i="2"/>
  <c r="AT99" i="2"/>
  <c r="AT95" i="2"/>
  <c r="AT93" i="2"/>
  <c r="AT89" i="2"/>
  <c r="AT83" i="2"/>
  <c r="AT81" i="2"/>
  <c r="AT79" i="2"/>
  <c r="AT77" i="2"/>
  <c r="AT75" i="2"/>
  <c r="AT73" i="2"/>
  <c r="AT71" i="2"/>
  <c r="AT69" i="2"/>
  <c r="AT67" i="2"/>
  <c r="AT65" i="2"/>
  <c r="AT63" i="2"/>
  <c r="AT61" i="2"/>
  <c r="AT59" i="2"/>
  <c r="AT104" i="2"/>
  <c r="AT98" i="2"/>
  <c r="AT96" i="2"/>
  <c r="AT94" i="2"/>
  <c r="AT92" i="2"/>
  <c r="AT84" i="2"/>
  <c r="AT82" i="2"/>
  <c r="AT80" i="2"/>
  <c r="AT78" i="2"/>
  <c r="AT76" i="2"/>
  <c r="AT74" i="2"/>
  <c r="AT72" i="2"/>
  <c r="AT70" i="2"/>
  <c r="AT68" i="2"/>
  <c r="AT66" i="2"/>
  <c r="AT64" i="2"/>
  <c r="AT62" i="2"/>
  <c r="AT60" i="2"/>
  <c r="AT58" i="2"/>
  <c r="AT102" i="2"/>
  <c r="AT101" i="2"/>
  <c r="AT100" i="2"/>
  <c r="AT97" i="2"/>
  <c r="AT91" i="2"/>
  <c r="AT90" i="2"/>
  <c r="AT88" i="2"/>
  <c r="AT87" i="2"/>
  <c r="AT86" i="2"/>
  <c r="AT85" i="2"/>
  <c r="AW105" i="2"/>
  <c r="L101" i="9" s="1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L53" i="9" s="1"/>
  <c r="AW56" i="2"/>
  <c r="L52" i="9" s="1"/>
  <c r="AW55" i="2"/>
  <c r="L51" i="9" s="1"/>
  <c r="G49" i="2" l="1"/>
  <c r="G51" i="2"/>
  <c r="G53" i="2"/>
  <c r="G17" i="2"/>
  <c r="G19" i="2"/>
  <c r="G21" i="2"/>
  <c r="G23" i="2"/>
  <c r="G25" i="2"/>
  <c r="G27" i="2"/>
  <c r="G29" i="2"/>
  <c r="G31" i="2"/>
  <c r="G33" i="2"/>
  <c r="G35" i="2"/>
  <c r="G37" i="2"/>
  <c r="G41" i="2"/>
  <c r="G45" i="2"/>
  <c r="G50" i="2"/>
  <c r="G52" i="2"/>
  <c r="G54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39" i="2"/>
  <c r="G43" i="2"/>
  <c r="G47" i="2"/>
  <c r="BG55" i="2"/>
  <c r="BG57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6" i="2"/>
  <c r="BG105" i="2"/>
  <c r="BG18" i="2"/>
  <c r="BG17" i="2"/>
  <c r="AX18" i="2" l="1"/>
  <c r="AY18" i="2" s="1"/>
  <c r="AX42" i="2"/>
  <c r="AY42" i="2" s="1"/>
  <c r="AX26" i="2"/>
  <c r="AY26" i="2" s="1"/>
  <c r="AX45" i="2"/>
  <c r="AY45" i="2" s="1"/>
  <c r="AX25" i="2"/>
  <c r="AY25" i="2" s="1"/>
  <c r="AX43" i="2"/>
  <c r="AY43" i="2" s="1"/>
  <c r="AX40" i="2"/>
  <c r="AY40" i="2" s="1"/>
  <c r="AX24" i="2"/>
  <c r="AY24" i="2" s="1"/>
  <c r="AX41" i="2"/>
  <c r="AY41" i="2" s="1"/>
  <c r="AX23" i="2"/>
  <c r="AY23" i="2" s="1"/>
  <c r="AX17" i="2"/>
  <c r="AX38" i="2"/>
  <c r="AY38" i="2" s="1"/>
  <c r="AX22" i="2"/>
  <c r="AY22" i="2" s="1"/>
  <c r="AX37" i="2"/>
  <c r="AY37" i="2" s="1"/>
  <c r="AX21" i="2"/>
  <c r="AY21" i="2" s="1"/>
  <c r="AX33" i="2"/>
  <c r="AY33" i="2" s="1"/>
  <c r="AX47" i="2"/>
  <c r="AY47" i="2" s="1"/>
  <c r="AX36" i="2"/>
  <c r="AY36" i="2" s="1"/>
  <c r="AX20" i="2"/>
  <c r="AY20" i="2" s="1"/>
  <c r="AX35" i="2"/>
  <c r="AY35" i="2" s="1"/>
  <c r="AX19" i="2"/>
  <c r="AY19" i="2" s="1"/>
  <c r="AX32" i="2"/>
  <c r="AY32" i="2" s="1"/>
  <c r="AX31" i="2"/>
  <c r="AY31" i="2" s="1"/>
  <c r="AX46" i="2"/>
  <c r="AY46" i="2" s="1"/>
  <c r="AX30" i="2"/>
  <c r="AY30" i="2" s="1"/>
  <c r="AX52" i="2"/>
  <c r="AY52" i="2" s="1"/>
  <c r="AX29" i="2"/>
  <c r="AY29" i="2" s="1"/>
  <c r="AX51" i="2"/>
  <c r="AY51" i="2" s="1"/>
  <c r="AX34" i="2"/>
  <c r="AY34" i="2" s="1"/>
  <c r="AX39" i="2"/>
  <c r="AY39" i="2" s="1"/>
  <c r="AX54" i="2"/>
  <c r="AY54" i="2" s="1"/>
  <c r="AX53" i="2"/>
  <c r="AY53" i="2" s="1"/>
  <c r="AX44" i="2"/>
  <c r="AY44" i="2" s="1"/>
  <c r="AX28" i="2"/>
  <c r="AY28" i="2" s="1"/>
  <c r="AX50" i="2"/>
  <c r="AY50" i="2" s="1"/>
  <c r="AX27" i="2"/>
  <c r="AY27" i="2" s="1"/>
  <c r="AX49" i="2"/>
  <c r="AY49" i="2" s="1"/>
  <c r="AT6" i="14"/>
  <c r="AS7" i="14"/>
  <c r="G55" i="2"/>
  <c r="G48" i="2"/>
  <c r="G56" i="2"/>
  <c r="G57" i="2"/>
  <c r="AY17" i="2" l="1"/>
  <c r="H17" i="2"/>
  <c r="CN17" i="2" s="1"/>
  <c r="AX55" i="2"/>
  <c r="AY55" i="2" s="1"/>
  <c r="AX57" i="2"/>
  <c r="AY57" i="2" s="1"/>
  <c r="AX56" i="2"/>
  <c r="AY56" i="2" s="1"/>
  <c r="AX48" i="2"/>
  <c r="AY48" i="2" s="1"/>
  <c r="F53" i="9"/>
  <c r="F52" i="9"/>
  <c r="F51" i="9"/>
  <c r="AS8" i="14"/>
  <c r="AT7" i="14"/>
  <c r="AT8" i="14" l="1"/>
  <c r="AS9" i="14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AS10" i="14" l="1"/>
  <c r="AT9" i="14"/>
  <c r="J44" i="9"/>
  <c r="BT7" i="2"/>
  <c r="BU7" i="2"/>
  <c r="BT8" i="2"/>
  <c r="BU8" i="2"/>
  <c r="BT9" i="2"/>
  <c r="BU9" i="2"/>
  <c r="BT10" i="2"/>
  <c r="BU10" i="2"/>
  <c r="BT11" i="2"/>
  <c r="BU11" i="2"/>
  <c r="BT12" i="2"/>
  <c r="BU12" i="2"/>
  <c r="BT13" i="2"/>
  <c r="BU13" i="2"/>
  <c r="BT14" i="2"/>
  <c r="BU14" i="2"/>
  <c r="BT15" i="2"/>
  <c r="BU15" i="2"/>
  <c r="BT16" i="2"/>
  <c r="BU16" i="2"/>
  <c r="BT17" i="2"/>
  <c r="BU17" i="2"/>
  <c r="BT18" i="2"/>
  <c r="BU18" i="2"/>
  <c r="BT19" i="2"/>
  <c r="BU19" i="2"/>
  <c r="BT20" i="2"/>
  <c r="BU20" i="2"/>
  <c r="BT21" i="2"/>
  <c r="BU21" i="2"/>
  <c r="BT22" i="2"/>
  <c r="BU22" i="2"/>
  <c r="BT23" i="2"/>
  <c r="BU23" i="2"/>
  <c r="BT24" i="2"/>
  <c r="BU24" i="2"/>
  <c r="BT25" i="2"/>
  <c r="BU25" i="2"/>
  <c r="BT26" i="2"/>
  <c r="BU26" i="2"/>
  <c r="BT27" i="2"/>
  <c r="BU27" i="2"/>
  <c r="BT28" i="2"/>
  <c r="BU28" i="2"/>
  <c r="BT29" i="2"/>
  <c r="BU29" i="2"/>
  <c r="BT30" i="2"/>
  <c r="BU30" i="2"/>
  <c r="BT31" i="2"/>
  <c r="BU31" i="2"/>
  <c r="BT32" i="2"/>
  <c r="BU32" i="2"/>
  <c r="BT33" i="2"/>
  <c r="BU33" i="2"/>
  <c r="BT34" i="2"/>
  <c r="BU34" i="2"/>
  <c r="BT35" i="2"/>
  <c r="BU35" i="2"/>
  <c r="BT36" i="2"/>
  <c r="BU36" i="2"/>
  <c r="B235" i="10"/>
  <c r="C235" i="10"/>
  <c r="BT37" i="2"/>
  <c r="BU37" i="2"/>
  <c r="B236" i="10"/>
  <c r="C236" i="10"/>
  <c r="BT38" i="2"/>
  <c r="BU38" i="2"/>
  <c r="B237" i="10"/>
  <c r="C237" i="10"/>
  <c r="BT39" i="2"/>
  <c r="BU39" i="2"/>
  <c r="B238" i="10"/>
  <c r="C238" i="10"/>
  <c r="BT40" i="2"/>
  <c r="BU40" i="2"/>
  <c r="B239" i="10"/>
  <c r="C239" i="10"/>
  <c r="BT41" i="2"/>
  <c r="BU41" i="2"/>
  <c r="B240" i="10"/>
  <c r="C240" i="10"/>
  <c r="BT42" i="2"/>
  <c r="BU42" i="2"/>
  <c r="B241" i="10"/>
  <c r="C241" i="10"/>
  <c r="BT43" i="2"/>
  <c r="BU43" i="2"/>
  <c r="B242" i="10"/>
  <c r="C242" i="10"/>
  <c r="BT44" i="2"/>
  <c r="BU44" i="2"/>
  <c r="B243" i="10"/>
  <c r="C243" i="10"/>
  <c r="BT45" i="2"/>
  <c r="BU45" i="2"/>
  <c r="B244" i="10"/>
  <c r="C244" i="10"/>
  <c r="BT46" i="2"/>
  <c r="BU46" i="2"/>
  <c r="B245" i="10"/>
  <c r="C245" i="10"/>
  <c r="BT47" i="2"/>
  <c r="BU47" i="2"/>
  <c r="B246" i="10"/>
  <c r="C246" i="10"/>
  <c r="BT48" i="2"/>
  <c r="BU48" i="2"/>
  <c r="B247" i="10"/>
  <c r="C247" i="10"/>
  <c r="BT49" i="2"/>
  <c r="BU49" i="2"/>
  <c r="B248" i="10"/>
  <c r="C248" i="10"/>
  <c r="BT50" i="2"/>
  <c r="BU50" i="2"/>
  <c r="B249" i="10"/>
  <c r="C249" i="10"/>
  <c r="BT51" i="2"/>
  <c r="BU51" i="2"/>
  <c r="B250" i="10"/>
  <c r="C250" i="10"/>
  <c r="BT52" i="2"/>
  <c r="BU52" i="2"/>
  <c r="B251" i="10"/>
  <c r="C251" i="10"/>
  <c r="BT53" i="2"/>
  <c r="BU53" i="2"/>
  <c r="B252" i="10"/>
  <c r="C252" i="10"/>
  <c r="BT54" i="2"/>
  <c r="BU54" i="2"/>
  <c r="BT6" i="2"/>
  <c r="BU6" i="2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M6" i="2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BL5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3" i="4"/>
  <c r="X64" i="4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7" i="2"/>
  <c r="AG6" i="2"/>
  <c r="AS11" i="14" l="1"/>
  <c r="AT10" i="14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6" i="2"/>
  <c r="A459" i="10"/>
  <c r="B459" i="10" s="1"/>
  <c r="A460" i="10"/>
  <c r="B460" i="10" s="1"/>
  <c r="A461" i="10"/>
  <c r="B461" i="10" s="1"/>
  <c r="A462" i="10"/>
  <c r="B462" i="10" s="1"/>
  <c r="A463" i="10"/>
  <c r="G463" i="10" s="1"/>
  <c r="A464" i="10"/>
  <c r="B464" i="10" s="1"/>
  <c r="A465" i="10"/>
  <c r="B465" i="10" s="1"/>
  <c r="A466" i="10"/>
  <c r="B466" i="10" s="1"/>
  <c r="A467" i="10"/>
  <c r="G467" i="10" s="1"/>
  <c r="A468" i="10"/>
  <c r="B468" i="10" s="1"/>
  <c r="A469" i="10"/>
  <c r="B469" i="10" s="1"/>
  <c r="A470" i="10"/>
  <c r="B470" i="10" s="1"/>
  <c r="A471" i="10"/>
  <c r="G471" i="10" s="1"/>
  <c r="A472" i="10"/>
  <c r="B472" i="10" s="1"/>
  <c r="A473" i="10"/>
  <c r="B473" i="10" s="1"/>
  <c r="A474" i="10"/>
  <c r="B474" i="10" s="1"/>
  <c r="A475" i="10"/>
  <c r="G475" i="10" s="1"/>
  <c r="A476" i="10"/>
  <c r="B476" i="10" s="1"/>
  <c r="A477" i="10"/>
  <c r="B477" i="10" s="1"/>
  <c r="A478" i="10"/>
  <c r="B478" i="10" s="1"/>
  <c r="A479" i="10"/>
  <c r="G479" i="10" s="1"/>
  <c r="A480" i="10"/>
  <c r="B480" i="10" s="1"/>
  <c r="A481" i="10"/>
  <c r="B481" i="10" s="1"/>
  <c r="A482" i="10"/>
  <c r="B482" i="10" s="1"/>
  <c r="A483" i="10"/>
  <c r="G483" i="10" s="1"/>
  <c r="A484" i="10"/>
  <c r="B484" i="10" s="1"/>
  <c r="A485" i="10"/>
  <c r="B485" i="10" s="1"/>
  <c r="A486" i="10"/>
  <c r="B486" i="10" s="1"/>
  <c r="A487" i="10"/>
  <c r="G487" i="10" s="1"/>
  <c r="A488" i="10"/>
  <c r="B488" i="10" s="1"/>
  <c r="A489" i="10"/>
  <c r="B489" i="10" s="1"/>
  <c r="A490" i="10"/>
  <c r="B490" i="10" s="1"/>
  <c r="A491" i="10"/>
  <c r="G491" i="10" s="1"/>
  <c r="A492" i="10"/>
  <c r="B492" i="10" s="1"/>
  <c r="A493" i="10"/>
  <c r="B493" i="10" s="1"/>
  <c r="A494" i="10"/>
  <c r="B494" i="10" s="1"/>
  <c r="A495" i="10"/>
  <c r="G495" i="10" s="1"/>
  <c r="A496" i="10"/>
  <c r="B496" i="10" s="1"/>
  <c r="A497" i="10"/>
  <c r="B497" i="10" s="1"/>
  <c r="A498" i="10"/>
  <c r="B498" i="10" s="1"/>
  <c r="A499" i="10"/>
  <c r="G499" i="10" s="1"/>
  <c r="A500" i="10"/>
  <c r="B500" i="10" s="1"/>
  <c r="A501" i="10"/>
  <c r="B501" i="10" s="1"/>
  <c r="A502" i="10"/>
  <c r="B502" i="10" s="1"/>
  <c r="A503" i="10"/>
  <c r="G503" i="10" s="1"/>
  <c r="A504" i="10"/>
  <c r="B504" i="10" s="1"/>
  <c r="A505" i="10"/>
  <c r="B505" i="10" s="1"/>
  <c r="A506" i="10"/>
  <c r="B506" i="10" s="1"/>
  <c r="A507" i="10"/>
  <c r="G507" i="10" s="1"/>
  <c r="A458" i="10"/>
  <c r="A407" i="10"/>
  <c r="G407" i="10" s="1"/>
  <c r="A408" i="10"/>
  <c r="A409" i="10"/>
  <c r="G409" i="10" s="1"/>
  <c r="A410" i="10"/>
  <c r="A411" i="10"/>
  <c r="G411" i="10" s="1"/>
  <c r="A412" i="10"/>
  <c r="G412" i="10" s="1"/>
  <c r="A413" i="10"/>
  <c r="G413" i="10" s="1"/>
  <c r="A414" i="10"/>
  <c r="G414" i="10" s="1"/>
  <c r="A415" i="10"/>
  <c r="G415" i="10" s="1"/>
  <c r="A416" i="10"/>
  <c r="G416" i="10" s="1"/>
  <c r="A417" i="10"/>
  <c r="G417" i="10" s="1"/>
  <c r="A418" i="10"/>
  <c r="G418" i="10" s="1"/>
  <c r="A419" i="10"/>
  <c r="G419" i="10" s="1"/>
  <c r="A420" i="10"/>
  <c r="G420" i="10" s="1"/>
  <c r="A421" i="10"/>
  <c r="G421" i="10" s="1"/>
  <c r="A422" i="10"/>
  <c r="G422" i="10" s="1"/>
  <c r="A423" i="10"/>
  <c r="G423" i="10" s="1"/>
  <c r="A424" i="10"/>
  <c r="G424" i="10" s="1"/>
  <c r="A425" i="10"/>
  <c r="G425" i="10" s="1"/>
  <c r="A426" i="10"/>
  <c r="G426" i="10" s="1"/>
  <c r="A427" i="10"/>
  <c r="G427" i="10" s="1"/>
  <c r="A428" i="10"/>
  <c r="G428" i="10" s="1"/>
  <c r="A429" i="10"/>
  <c r="G429" i="10" s="1"/>
  <c r="A430" i="10"/>
  <c r="G430" i="10" s="1"/>
  <c r="A431" i="10"/>
  <c r="G431" i="10" s="1"/>
  <c r="A432" i="10"/>
  <c r="G432" i="10" s="1"/>
  <c r="A433" i="10"/>
  <c r="G433" i="10" s="1"/>
  <c r="A434" i="10"/>
  <c r="G434" i="10" s="1"/>
  <c r="A435" i="10"/>
  <c r="G435" i="10" s="1"/>
  <c r="A436" i="10"/>
  <c r="G436" i="10" s="1"/>
  <c r="A437" i="10"/>
  <c r="G437" i="10" s="1"/>
  <c r="A438" i="10"/>
  <c r="G438" i="10" s="1"/>
  <c r="A439" i="10"/>
  <c r="G439" i="10" s="1"/>
  <c r="A440" i="10"/>
  <c r="G440" i="10" s="1"/>
  <c r="A441" i="10"/>
  <c r="G441" i="10" s="1"/>
  <c r="A442" i="10"/>
  <c r="G442" i="10" s="1"/>
  <c r="A443" i="10"/>
  <c r="G443" i="10" s="1"/>
  <c r="A444" i="10"/>
  <c r="G444" i="10" s="1"/>
  <c r="A445" i="10"/>
  <c r="G445" i="10" s="1"/>
  <c r="A446" i="10"/>
  <c r="G446" i="10" s="1"/>
  <c r="A447" i="10"/>
  <c r="G447" i="10" s="1"/>
  <c r="A448" i="10"/>
  <c r="G448" i="10" s="1"/>
  <c r="A449" i="10"/>
  <c r="G449" i="10" s="1"/>
  <c r="A450" i="10"/>
  <c r="G450" i="10" s="1"/>
  <c r="A451" i="10"/>
  <c r="G451" i="10" s="1"/>
  <c r="A452" i="10"/>
  <c r="G452" i="10" s="1"/>
  <c r="A453" i="10"/>
  <c r="G453" i="10" s="1"/>
  <c r="A454" i="10"/>
  <c r="G454" i="10" s="1"/>
  <c r="A455" i="10"/>
  <c r="G455" i="10" s="1"/>
  <c r="A406" i="10"/>
  <c r="H406" i="10" s="1"/>
  <c r="H457" i="10"/>
  <c r="G457" i="10"/>
  <c r="E457" i="10"/>
  <c r="D457" i="10"/>
  <c r="C457" i="10"/>
  <c r="B457" i="10"/>
  <c r="H456" i="10"/>
  <c r="G456" i="10"/>
  <c r="E456" i="10"/>
  <c r="D456" i="10"/>
  <c r="C456" i="10"/>
  <c r="B456" i="10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E27" i="9" s="1"/>
  <c r="BY32" i="2"/>
  <c r="E28" i="9" s="1"/>
  <c r="BY33" i="2"/>
  <c r="E29" i="9" s="1"/>
  <c r="BY34" i="2"/>
  <c r="E30" i="9" s="1"/>
  <c r="BY35" i="2"/>
  <c r="E31" i="9" s="1"/>
  <c r="BY36" i="2"/>
  <c r="E32" i="9" s="1"/>
  <c r="BY37" i="2"/>
  <c r="E33" i="9" s="1"/>
  <c r="BY38" i="2"/>
  <c r="E34" i="9" s="1"/>
  <c r="BY39" i="2"/>
  <c r="E35" i="9" s="1"/>
  <c r="BY40" i="2"/>
  <c r="E36" i="9" s="1"/>
  <c r="BY41" i="2"/>
  <c r="E37" i="9" s="1"/>
  <c r="BY42" i="2"/>
  <c r="E38" i="9" s="1"/>
  <c r="BY43" i="2"/>
  <c r="E39" i="9" s="1"/>
  <c r="BY44" i="2"/>
  <c r="E40" i="9" s="1"/>
  <c r="BY45" i="2"/>
  <c r="E41" i="9" s="1"/>
  <c r="BY46" i="2"/>
  <c r="E42" i="9" s="1"/>
  <c r="BY47" i="2"/>
  <c r="E43" i="9" s="1"/>
  <c r="BY48" i="2"/>
  <c r="E44" i="9" s="1"/>
  <c r="BY49" i="2"/>
  <c r="E45" i="9" s="1"/>
  <c r="BY50" i="2"/>
  <c r="E46" i="9" s="1"/>
  <c r="BY51" i="2"/>
  <c r="E47" i="9" s="1"/>
  <c r="BY52" i="2"/>
  <c r="E48" i="9" s="1"/>
  <c r="BY53" i="2"/>
  <c r="E49" i="9" s="1"/>
  <c r="BY54" i="2"/>
  <c r="E50" i="9" s="1"/>
  <c r="BY6" i="2"/>
  <c r="AS12" i="4"/>
  <c r="AT12" i="4"/>
  <c r="AU12" i="4"/>
  <c r="AV12" i="4"/>
  <c r="AS13" i="4"/>
  <c r="AT13" i="4"/>
  <c r="AU13" i="4"/>
  <c r="AV13" i="4"/>
  <c r="AS14" i="4"/>
  <c r="AT14" i="4"/>
  <c r="AU14" i="4"/>
  <c r="AV14" i="4"/>
  <c r="AS15" i="4"/>
  <c r="AT15" i="4"/>
  <c r="AU15" i="4"/>
  <c r="AV15" i="4"/>
  <c r="AS16" i="4"/>
  <c r="AT16" i="4"/>
  <c r="AU16" i="4"/>
  <c r="AV16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24" i="4"/>
  <c r="AT24" i="4"/>
  <c r="AU24" i="4"/>
  <c r="AV24" i="4"/>
  <c r="AS25" i="4"/>
  <c r="AT25" i="4"/>
  <c r="AU25" i="4"/>
  <c r="AV25" i="4"/>
  <c r="AS26" i="4"/>
  <c r="AT26" i="4"/>
  <c r="AU26" i="4"/>
  <c r="AV26" i="4"/>
  <c r="AS27" i="4"/>
  <c r="AT27" i="4"/>
  <c r="AU27" i="4"/>
  <c r="AV27" i="4"/>
  <c r="AS28" i="4"/>
  <c r="AT28" i="4"/>
  <c r="AU28" i="4"/>
  <c r="AV28" i="4"/>
  <c r="AS29" i="4"/>
  <c r="AT29" i="4"/>
  <c r="AU29" i="4"/>
  <c r="AV29" i="4"/>
  <c r="AS30" i="4"/>
  <c r="AT30" i="4"/>
  <c r="AU30" i="4"/>
  <c r="AV30" i="4"/>
  <c r="AS31" i="4"/>
  <c r="AT31" i="4"/>
  <c r="AU31" i="4"/>
  <c r="AV31" i="4"/>
  <c r="AS32" i="4"/>
  <c r="AT32" i="4"/>
  <c r="AU32" i="4"/>
  <c r="AV32" i="4"/>
  <c r="AS33" i="4"/>
  <c r="AT33" i="4"/>
  <c r="AU33" i="4"/>
  <c r="AV33" i="4"/>
  <c r="AS34" i="4"/>
  <c r="AT34" i="4"/>
  <c r="AU34" i="4"/>
  <c r="AV34" i="4"/>
  <c r="AS35" i="4"/>
  <c r="AT35" i="4"/>
  <c r="AU35" i="4"/>
  <c r="AV35" i="4"/>
  <c r="AS36" i="4"/>
  <c r="AT36" i="4"/>
  <c r="AU36" i="4"/>
  <c r="AV36" i="4"/>
  <c r="AS37" i="4"/>
  <c r="AT37" i="4"/>
  <c r="AU37" i="4"/>
  <c r="AV37" i="4"/>
  <c r="AS38" i="4"/>
  <c r="AT38" i="4"/>
  <c r="AU38" i="4"/>
  <c r="AV38" i="4"/>
  <c r="AS39" i="4"/>
  <c r="AT39" i="4"/>
  <c r="AU39" i="4"/>
  <c r="AV39" i="4"/>
  <c r="AS40" i="4"/>
  <c r="AT40" i="4"/>
  <c r="AU40" i="4"/>
  <c r="AV40" i="4"/>
  <c r="AS41" i="4"/>
  <c r="AT41" i="4"/>
  <c r="AU41" i="4"/>
  <c r="AV41" i="4"/>
  <c r="AS42" i="4"/>
  <c r="AT42" i="4"/>
  <c r="AU42" i="4"/>
  <c r="AV42" i="4"/>
  <c r="AS43" i="4"/>
  <c r="AT43" i="4"/>
  <c r="AU43" i="4"/>
  <c r="AV43" i="4"/>
  <c r="AS44" i="4"/>
  <c r="AT44" i="4"/>
  <c r="AU44" i="4"/>
  <c r="AV44" i="4"/>
  <c r="AS45" i="4"/>
  <c r="AT45" i="4"/>
  <c r="AU45" i="4"/>
  <c r="AV45" i="4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53" i="4"/>
  <c r="AT53" i="4"/>
  <c r="AU53" i="4"/>
  <c r="AV53" i="4"/>
  <c r="AS54" i="4"/>
  <c r="AT54" i="4"/>
  <c r="AU54" i="4"/>
  <c r="AV54" i="4"/>
  <c r="AS55" i="4"/>
  <c r="AT55" i="4"/>
  <c r="AU55" i="4"/>
  <c r="AV55" i="4"/>
  <c r="AS56" i="4"/>
  <c r="AT56" i="4"/>
  <c r="AU56" i="4"/>
  <c r="AV56" i="4"/>
  <c r="AS57" i="4"/>
  <c r="AT57" i="4"/>
  <c r="AU57" i="4"/>
  <c r="AV57" i="4"/>
  <c r="AS58" i="4"/>
  <c r="AT58" i="4"/>
  <c r="AU58" i="4"/>
  <c r="AV58" i="4"/>
  <c r="AS59" i="4"/>
  <c r="AT59" i="4"/>
  <c r="AU59" i="4"/>
  <c r="AV59" i="4"/>
  <c r="AS60" i="4"/>
  <c r="AT60" i="4"/>
  <c r="AU60" i="4"/>
  <c r="AV60" i="4"/>
  <c r="AS61" i="4"/>
  <c r="AT61" i="4"/>
  <c r="AU61" i="4"/>
  <c r="AV61" i="4"/>
  <c r="AS63" i="4"/>
  <c r="AT63" i="4"/>
  <c r="AU63" i="4"/>
  <c r="AV63" i="4"/>
  <c r="AS64" i="4"/>
  <c r="AT64" i="4"/>
  <c r="AU64" i="4"/>
  <c r="AV64" i="4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M7" i="4"/>
  <c r="M8" i="4"/>
  <c r="F4" i="11" s="1"/>
  <c r="M9" i="4"/>
  <c r="F5" i="11" s="1"/>
  <c r="M10" i="4"/>
  <c r="F6" i="11" s="1"/>
  <c r="M11" i="4"/>
  <c r="F7" i="11" s="1"/>
  <c r="M12" i="4"/>
  <c r="M13" i="4"/>
  <c r="M14" i="4"/>
  <c r="M15" i="4"/>
  <c r="M16" i="4"/>
  <c r="F12" i="11" s="1"/>
  <c r="M17" i="4"/>
  <c r="M18" i="4"/>
  <c r="M19" i="4"/>
  <c r="M20" i="4"/>
  <c r="F16" i="11" s="1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" i="4"/>
  <c r="BV6" i="2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9" i="11"/>
  <c r="A60" i="11"/>
  <c r="B59" i="11" l="1"/>
  <c r="D59" i="11" s="1"/>
  <c r="C59" i="11"/>
  <c r="B56" i="11"/>
  <c r="E56" i="11" s="1"/>
  <c r="C56" i="11"/>
  <c r="B54" i="11"/>
  <c r="E54" i="11" s="1"/>
  <c r="C54" i="11"/>
  <c r="B52" i="11"/>
  <c r="D52" i="11" s="1"/>
  <c r="C52" i="11"/>
  <c r="B50" i="11"/>
  <c r="E50" i="11" s="1"/>
  <c r="C50" i="11"/>
  <c r="B48" i="11"/>
  <c r="E48" i="11" s="1"/>
  <c r="C48" i="11"/>
  <c r="B46" i="11"/>
  <c r="E46" i="11" s="1"/>
  <c r="C46" i="11"/>
  <c r="B44" i="11"/>
  <c r="D44" i="11" s="1"/>
  <c r="C44" i="11"/>
  <c r="B42" i="11"/>
  <c r="D42" i="11" s="1"/>
  <c r="C42" i="11"/>
  <c r="B40" i="11"/>
  <c r="D40" i="11" s="1"/>
  <c r="C40" i="11"/>
  <c r="B38" i="11"/>
  <c r="E38" i="11" s="1"/>
  <c r="C38" i="11"/>
  <c r="B36" i="11"/>
  <c r="E36" i="11" s="1"/>
  <c r="C36" i="11"/>
  <c r="B34" i="11"/>
  <c r="E34" i="11" s="1"/>
  <c r="C34" i="11"/>
  <c r="B32" i="11"/>
  <c r="E32" i="11" s="1"/>
  <c r="C32" i="11"/>
  <c r="B30" i="11"/>
  <c r="E30" i="11" s="1"/>
  <c r="C30" i="11"/>
  <c r="B28" i="11"/>
  <c r="E28" i="11" s="1"/>
  <c r="C28" i="11"/>
  <c r="B26" i="11"/>
  <c r="D26" i="11" s="1"/>
  <c r="C26" i="11"/>
  <c r="B24" i="11"/>
  <c r="E24" i="11" s="1"/>
  <c r="C24" i="11"/>
  <c r="B60" i="11"/>
  <c r="E60" i="11" s="1"/>
  <c r="C60" i="11"/>
  <c r="B57" i="11"/>
  <c r="E57" i="11" s="1"/>
  <c r="C57" i="11"/>
  <c r="B55" i="11"/>
  <c r="E55" i="11" s="1"/>
  <c r="C55" i="11"/>
  <c r="B53" i="11"/>
  <c r="D53" i="11" s="1"/>
  <c r="C53" i="11"/>
  <c r="B51" i="11"/>
  <c r="E51" i="11" s="1"/>
  <c r="C51" i="11"/>
  <c r="B49" i="11"/>
  <c r="D49" i="11" s="1"/>
  <c r="C49" i="11"/>
  <c r="B47" i="11"/>
  <c r="D47" i="11" s="1"/>
  <c r="C47" i="11"/>
  <c r="B45" i="11"/>
  <c r="D45" i="11" s="1"/>
  <c r="C45" i="11"/>
  <c r="B43" i="11"/>
  <c r="E43" i="11" s="1"/>
  <c r="C43" i="11"/>
  <c r="B41" i="11"/>
  <c r="E41" i="11" s="1"/>
  <c r="C41" i="11"/>
  <c r="B39" i="11"/>
  <c r="E39" i="11" s="1"/>
  <c r="C39" i="11"/>
  <c r="B37" i="11"/>
  <c r="E37" i="11" s="1"/>
  <c r="C37" i="11"/>
  <c r="B35" i="11"/>
  <c r="E35" i="11" s="1"/>
  <c r="C35" i="11"/>
  <c r="B33" i="11"/>
  <c r="E33" i="11" s="1"/>
  <c r="C33" i="11"/>
  <c r="B31" i="11"/>
  <c r="D31" i="11" s="1"/>
  <c r="C31" i="11"/>
  <c r="B29" i="11"/>
  <c r="E29" i="11" s="1"/>
  <c r="C29" i="11"/>
  <c r="B27" i="11"/>
  <c r="E27" i="11" s="1"/>
  <c r="C27" i="11"/>
  <c r="B25" i="11"/>
  <c r="D25" i="11" s="1"/>
  <c r="C25" i="11"/>
  <c r="B23" i="11"/>
  <c r="E23" i="11" s="1"/>
  <c r="C23" i="11"/>
  <c r="AS12" i="14"/>
  <c r="AT11" i="14"/>
  <c r="H60" i="11"/>
  <c r="I60" i="11"/>
  <c r="I55" i="11"/>
  <c r="H55" i="11"/>
  <c r="I59" i="11"/>
  <c r="H59" i="11"/>
  <c r="H56" i="11"/>
  <c r="I56" i="11"/>
  <c r="H54" i="11"/>
  <c r="I54" i="11"/>
  <c r="H52" i="11"/>
  <c r="I52" i="11"/>
  <c r="H50" i="11"/>
  <c r="I50" i="11"/>
  <c r="H48" i="11"/>
  <c r="I48" i="11"/>
  <c r="H46" i="11"/>
  <c r="I46" i="11"/>
  <c r="H44" i="11"/>
  <c r="I44" i="11"/>
  <c r="H42" i="11"/>
  <c r="I42" i="11"/>
  <c r="H40" i="11"/>
  <c r="I40" i="11"/>
  <c r="H38" i="11"/>
  <c r="I38" i="11"/>
  <c r="H36" i="11"/>
  <c r="I36" i="11"/>
  <c r="H34" i="11"/>
  <c r="I34" i="11"/>
  <c r="H32" i="11"/>
  <c r="I32" i="11"/>
  <c r="H30" i="11"/>
  <c r="I30" i="11"/>
  <c r="H28" i="11"/>
  <c r="I28" i="11"/>
  <c r="H26" i="11"/>
  <c r="I26" i="11"/>
  <c r="H24" i="11"/>
  <c r="I24" i="11"/>
  <c r="I57" i="11"/>
  <c r="H57" i="11"/>
  <c r="I53" i="11"/>
  <c r="H53" i="11"/>
  <c r="I51" i="11"/>
  <c r="H51" i="11"/>
  <c r="I49" i="11"/>
  <c r="H49" i="11"/>
  <c r="I47" i="11"/>
  <c r="H47" i="11"/>
  <c r="I45" i="11"/>
  <c r="H45" i="11"/>
  <c r="I43" i="11"/>
  <c r="H43" i="11"/>
  <c r="I41" i="11"/>
  <c r="H41" i="11"/>
  <c r="I39" i="11"/>
  <c r="H39" i="11"/>
  <c r="I37" i="11"/>
  <c r="H37" i="11"/>
  <c r="I35" i="11"/>
  <c r="H35" i="11"/>
  <c r="I33" i="11"/>
  <c r="H33" i="11"/>
  <c r="I31" i="11"/>
  <c r="H31" i="11"/>
  <c r="I29" i="11"/>
  <c r="H29" i="11"/>
  <c r="I27" i="11"/>
  <c r="H27" i="11"/>
  <c r="I25" i="11"/>
  <c r="H25" i="11"/>
  <c r="I23" i="11"/>
  <c r="H23" i="11"/>
  <c r="J23" i="11"/>
  <c r="N101" i="9"/>
  <c r="E483" i="10"/>
  <c r="E485" i="10"/>
  <c r="C483" i="10"/>
  <c r="F60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9" i="11"/>
  <c r="F59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0" i="11"/>
  <c r="F8" i="11"/>
  <c r="E499" i="10"/>
  <c r="E501" i="10"/>
  <c r="C499" i="10"/>
  <c r="E467" i="10"/>
  <c r="E469" i="10"/>
  <c r="C467" i="10"/>
  <c r="E491" i="10"/>
  <c r="E475" i="10"/>
  <c r="E507" i="10"/>
  <c r="C507" i="10"/>
  <c r="E493" i="10"/>
  <c r="C491" i="10"/>
  <c r="E477" i="10"/>
  <c r="C475" i="10"/>
  <c r="E461" i="10"/>
  <c r="E503" i="10"/>
  <c r="E495" i="10"/>
  <c r="E487" i="10"/>
  <c r="E479" i="10"/>
  <c r="E471" i="10"/>
  <c r="E463" i="10"/>
  <c r="D507" i="10"/>
  <c r="B507" i="10"/>
  <c r="E506" i="10"/>
  <c r="E505" i="10"/>
  <c r="C503" i="10"/>
  <c r="C501" i="10"/>
  <c r="D499" i="10"/>
  <c r="B499" i="10"/>
  <c r="E498" i="10"/>
  <c r="E497" i="10"/>
  <c r="C495" i="10"/>
  <c r="C493" i="10"/>
  <c r="D491" i="10"/>
  <c r="B491" i="10"/>
  <c r="E490" i="10"/>
  <c r="E489" i="10"/>
  <c r="C487" i="10"/>
  <c r="C485" i="10"/>
  <c r="D483" i="10"/>
  <c r="B483" i="10"/>
  <c r="E482" i="10"/>
  <c r="E481" i="10"/>
  <c r="C479" i="10"/>
  <c r="C477" i="10"/>
  <c r="D475" i="10"/>
  <c r="B475" i="10"/>
  <c r="E474" i="10"/>
  <c r="E473" i="10"/>
  <c r="C471" i="10"/>
  <c r="C469" i="10"/>
  <c r="D467" i="10"/>
  <c r="B467" i="10"/>
  <c r="E466" i="10"/>
  <c r="E465" i="10"/>
  <c r="C463" i="10"/>
  <c r="C461" i="10"/>
  <c r="C505" i="10"/>
  <c r="D503" i="10"/>
  <c r="B503" i="10"/>
  <c r="E502" i="10"/>
  <c r="C497" i="10"/>
  <c r="D495" i="10"/>
  <c r="B495" i="10"/>
  <c r="E494" i="10"/>
  <c r="C489" i="10"/>
  <c r="D487" i="10"/>
  <c r="B487" i="10"/>
  <c r="E486" i="10"/>
  <c r="C481" i="10"/>
  <c r="D479" i="10"/>
  <c r="B479" i="10"/>
  <c r="E478" i="10"/>
  <c r="C473" i="10"/>
  <c r="D471" i="10"/>
  <c r="B471" i="10"/>
  <c r="E470" i="10"/>
  <c r="C465" i="10"/>
  <c r="D463" i="10"/>
  <c r="B463" i="10"/>
  <c r="E462" i="10"/>
  <c r="G410" i="10"/>
  <c r="G408" i="10"/>
  <c r="G458" i="10"/>
  <c r="B453" i="10"/>
  <c r="B449" i="10"/>
  <c r="B445" i="10"/>
  <c r="B441" i="10"/>
  <c r="B437" i="10"/>
  <c r="B433" i="10"/>
  <c r="B429" i="10"/>
  <c r="B425" i="10"/>
  <c r="B421" i="10"/>
  <c r="B417" i="10"/>
  <c r="B413" i="10"/>
  <c r="B409" i="10"/>
  <c r="D455" i="10"/>
  <c r="D451" i="10"/>
  <c r="D447" i="10"/>
  <c r="D443" i="10"/>
  <c r="D439" i="10"/>
  <c r="D435" i="10"/>
  <c r="D431" i="10"/>
  <c r="D427" i="10"/>
  <c r="D423" i="10"/>
  <c r="D419" i="10"/>
  <c r="D415" i="10"/>
  <c r="D411" i="10"/>
  <c r="D407" i="10"/>
  <c r="H453" i="10"/>
  <c r="H449" i="10"/>
  <c r="H445" i="10"/>
  <c r="H441" i="10"/>
  <c r="H437" i="10"/>
  <c r="H433" i="10"/>
  <c r="H429" i="10"/>
  <c r="H425" i="10"/>
  <c r="H421" i="10"/>
  <c r="H417" i="10"/>
  <c r="H413" i="10"/>
  <c r="H409" i="10"/>
  <c r="G505" i="10"/>
  <c r="G501" i="10"/>
  <c r="G497" i="10"/>
  <c r="G493" i="10"/>
  <c r="G489" i="10"/>
  <c r="G485" i="10"/>
  <c r="G481" i="10"/>
  <c r="G477" i="10"/>
  <c r="G473" i="10"/>
  <c r="G469" i="10"/>
  <c r="G465" i="10"/>
  <c r="G461" i="10"/>
  <c r="H507" i="10"/>
  <c r="H505" i="10"/>
  <c r="H503" i="10"/>
  <c r="H501" i="10"/>
  <c r="H499" i="10"/>
  <c r="H497" i="10"/>
  <c r="H495" i="10"/>
  <c r="H493" i="10"/>
  <c r="H491" i="10"/>
  <c r="H489" i="10"/>
  <c r="H487" i="10"/>
  <c r="H485" i="10"/>
  <c r="H483" i="10"/>
  <c r="H481" i="10"/>
  <c r="H479" i="10"/>
  <c r="H477" i="10"/>
  <c r="H475" i="10"/>
  <c r="H473" i="10"/>
  <c r="H471" i="10"/>
  <c r="H469" i="10"/>
  <c r="H467" i="10"/>
  <c r="H465" i="10"/>
  <c r="H463" i="10"/>
  <c r="H461" i="10"/>
  <c r="H459" i="10"/>
  <c r="B455" i="10"/>
  <c r="B451" i="10"/>
  <c r="B447" i="10"/>
  <c r="B443" i="10"/>
  <c r="B439" i="10"/>
  <c r="B435" i="10"/>
  <c r="B431" i="10"/>
  <c r="B427" i="10"/>
  <c r="B423" i="10"/>
  <c r="B419" i="10"/>
  <c r="B415" i="10"/>
  <c r="B411" i="10"/>
  <c r="B407" i="10"/>
  <c r="D453" i="10"/>
  <c r="D449" i="10"/>
  <c r="D445" i="10"/>
  <c r="D441" i="10"/>
  <c r="D437" i="10"/>
  <c r="D433" i="10"/>
  <c r="D429" i="10"/>
  <c r="D425" i="10"/>
  <c r="D421" i="10"/>
  <c r="D417" i="10"/>
  <c r="D413" i="10"/>
  <c r="D409" i="10"/>
  <c r="H455" i="10"/>
  <c r="H451" i="10"/>
  <c r="H447" i="10"/>
  <c r="H443" i="10"/>
  <c r="H439" i="10"/>
  <c r="H435" i="10"/>
  <c r="H431" i="10"/>
  <c r="H427" i="10"/>
  <c r="H423" i="10"/>
  <c r="H419" i="10"/>
  <c r="H415" i="10"/>
  <c r="H411" i="10"/>
  <c r="H407" i="10"/>
  <c r="D505" i="10"/>
  <c r="E504" i="10"/>
  <c r="D501" i="10"/>
  <c r="E500" i="10"/>
  <c r="D497" i="10"/>
  <c r="E496" i="10"/>
  <c r="D493" i="10"/>
  <c r="E492" i="10"/>
  <c r="D489" i="10"/>
  <c r="E488" i="10"/>
  <c r="D485" i="10"/>
  <c r="E484" i="10"/>
  <c r="D481" i="10"/>
  <c r="E480" i="10"/>
  <c r="D477" i="10"/>
  <c r="E476" i="10"/>
  <c r="D473" i="10"/>
  <c r="E472" i="10"/>
  <c r="D469" i="10"/>
  <c r="E468" i="10"/>
  <c r="D465" i="10"/>
  <c r="E464" i="10"/>
  <c r="D461" i="10"/>
  <c r="E460" i="10"/>
  <c r="D459" i="10"/>
  <c r="H458" i="10"/>
  <c r="H506" i="10"/>
  <c r="H504" i="10"/>
  <c r="H502" i="10"/>
  <c r="H500" i="10"/>
  <c r="H498" i="10"/>
  <c r="H496" i="10"/>
  <c r="H494" i="10"/>
  <c r="H492" i="10"/>
  <c r="H490" i="10"/>
  <c r="H488" i="10"/>
  <c r="H486" i="10"/>
  <c r="H484" i="10"/>
  <c r="H482" i="10"/>
  <c r="H480" i="10"/>
  <c r="H478" i="10"/>
  <c r="H476" i="10"/>
  <c r="H474" i="10"/>
  <c r="H472" i="10"/>
  <c r="H470" i="10"/>
  <c r="H468" i="10"/>
  <c r="H466" i="10"/>
  <c r="H464" i="10"/>
  <c r="H462" i="10"/>
  <c r="H460" i="10"/>
  <c r="E454" i="10"/>
  <c r="C454" i="10"/>
  <c r="E452" i="10"/>
  <c r="C452" i="10"/>
  <c r="E450" i="10"/>
  <c r="C450" i="10"/>
  <c r="E448" i="10"/>
  <c r="C448" i="10"/>
  <c r="E446" i="10"/>
  <c r="C446" i="10"/>
  <c r="E444" i="10"/>
  <c r="C444" i="10"/>
  <c r="E442" i="10"/>
  <c r="C442" i="10"/>
  <c r="E440" i="10"/>
  <c r="C440" i="10"/>
  <c r="E438" i="10"/>
  <c r="C438" i="10"/>
  <c r="E436" i="10"/>
  <c r="C436" i="10"/>
  <c r="E434" i="10"/>
  <c r="C434" i="10"/>
  <c r="E432" i="10"/>
  <c r="C432" i="10"/>
  <c r="E430" i="10"/>
  <c r="C430" i="10"/>
  <c r="E428" i="10"/>
  <c r="C428" i="10"/>
  <c r="E426" i="10"/>
  <c r="C426" i="10"/>
  <c r="E424" i="10"/>
  <c r="C424" i="10"/>
  <c r="E422" i="10"/>
  <c r="C422" i="10"/>
  <c r="E420" i="10"/>
  <c r="C420" i="10"/>
  <c r="E418" i="10"/>
  <c r="C418" i="10"/>
  <c r="E416" i="10"/>
  <c r="C416" i="10"/>
  <c r="E414" i="10"/>
  <c r="C414" i="10"/>
  <c r="E412" i="10"/>
  <c r="C412" i="10"/>
  <c r="C410" i="10"/>
  <c r="C408" i="10"/>
  <c r="H454" i="10"/>
  <c r="H452" i="10"/>
  <c r="H450" i="10"/>
  <c r="H448" i="10"/>
  <c r="H446" i="10"/>
  <c r="H444" i="10"/>
  <c r="H442" i="10"/>
  <c r="H440" i="10"/>
  <c r="H438" i="10"/>
  <c r="H436" i="10"/>
  <c r="H434" i="10"/>
  <c r="H432" i="10"/>
  <c r="H430" i="10"/>
  <c r="H428" i="10"/>
  <c r="H426" i="10"/>
  <c r="H424" i="10"/>
  <c r="H422" i="10"/>
  <c r="H420" i="10"/>
  <c r="H418" i="10"/>
  <c r="H416" i="10"/>
  <c r="H414" i="10"/>
  <c r="H412" i="10"/>
  <c r="H410" i="10"/>
  <c r="H408" i="10"/>
  <c r="C458" i="10"/>
  <c r="G506" i="10"/>
  <c r="G504" i="10"/>
  <c r="G502" i="10"/>
  <c r="G500" i="10"/>
  <c r="G498" i="10"/>
  <c r="G496" i="10"/>
  <c r="G494" i="10"/>
  <c r="G492" i="10"/>
  <c r="G490" i="10"/>
  <c r="G488" i="10"/>
  <c r="G486" i="10"/>
  <c r="G484" i="10"/>
  <c r="G482" i="10"/>
  <c r="G480" i="10"/>
  <c r="G478" i="10"/>
  <c r="G476" i="10"/>
  <c r="G474" i="10"/>
  <c r="G472" i="10"/>
  <c r="G470" i="10"/>
  <c r="G468" i="10"/>
  <c r="G466" i="10"/>
  <c r="G464" i="10"/>
  <c r="G462" i="10"/>
  <c r="G460" i="10"/>
  <c r="G459" i="10"/>
  <c r="B454" i="10"/>
  <c r="B452" i="10"/>
  <c r="B450" i="10"/>
  <c r="B448" i="10"/>
  <c r="B446" i="10"/>
  <c r="B444" i="10"/>
  <c r="B442" i="10"/>
  <c r="B440" i="10"/>
  <c r="B438" i="10"/>
  <c r="B436" i="10"/>
  <c r="B434" i="10"/>
  <c r="B432" i="10"/>
  <c r="B430" i="10"/>
  <c r="B428" i="10"/>
  <c r="B426" i="10"/>
  <c r="B424" i="10"/>
  <c r="B422" i="10"/>
  <c r="B420" i="10"/>
  <c r="B418" i="10"/>
  <c r="B416" i="10"/>
  <c r="B414" i="10"/>
  <c r="B412" i="10"/>
  <c r="B410" i="10"/>
  <c r="B408" i="10"/>
  <c r="E455" i="10"/>
  <c r="C455" i="10"/>
  <c r="D454" i="10"/>
  <c r="E453" i="10"/>
  <c r="C453" i="10"/>
  <c r="D452" i="10"/>
  <c r="E451" i="10"/>
  <c r="C451" i="10"/>
  <c r="D450" i="10"/>
  <c r="E449" i="10"/>
  <c r="C449" i="10"/>
  <c r="D448" i="10"/>
  <c r="E447" i="10"/>
  <c r="C447" i="10"/>
  <c r="D446" i="10"/>
  <c r="E445" i="10"/>
  <c r="C445" i="10"/>
  <c r="D444" i="10"/>
  <c r="E443" i="10"/>
  <c r="C443" i="10"/>
  <c r="D442" i="10"/>
  <c r="E441" i="10"/>
  <c r="C441" i="10"/>
  <c r="D440" i="10"/>
  <c r="E439" i="10"/>
  <c r="C439" i="10"/>
  <c r="D438" i="10"/>
  <c r="E437" i="10"/>
  <c r="C437" i="10"/>
  <c r="D436" i="10"/>
  <c r="E435" i="10"/>
  <c r="C435" i="10"/>
  <c r="D434" i="10"/>
  <c r="E433" i="10"/>
  <c r="C433" i="10"/>
  <c r="D432" i="10"/>
  <c r="E431" i="10"/>
  <c r="C431" i="10"/>
  <c r="D430" i="10"/>
  <c r="E429" i="10"/>
  <c r="C429" i="10"/>
  <c r="D428" i="10"/>
  <c r="E427" i="10"/>
  <c r="C427" i="10"/>
  <c r="D426" i="10"/>
  <c r="E425" i="10"/>
  <c r="C425" i="10"/>
  <c r="D424" i="10"/>
  <c r="E423" i="10"/>
  <c r="C423" i="10"/>
  <c r="D422" i="10"/>
  <c r="E421" i="10"/>
  <c r="C421" i="10"/>
  <c r="D420" i="10"/>
  <c r="E419" i="10"/>
  <c r="C419" i="10"/>
  <c r="D418" i="10"/>
  <c r="E417" i="10"/>
  <c r="C417" i="10"/>
  <c r="D416" i="10"/>
  <c r="E415" i="10"/>
  <c r="C415" i="10"/>
  <c r="D414" i="10"/>
  <c r="E413" i="10"/>
  <c r="C413" i="10"/>
  <c r="D412" i="10"/>
  <c r="E411" i="10"/>
  <c r="C411" i="10"/>
  <c r="D410" i="10"/>
  <c r="E409" i="10"/>
  <c r="C409" i="10"/>
  <c r="D408" i="10"/>
  <c r="E407" i="10"/>
  <c r="C407" i="10"/>
  <c r="B458" i="10"/>
  <c r="D458" i="10"/>
  <c r="C506" i="10"/>
  <c r="C504" i="10"/>
  <c r="C502" i="10"/>
  <c r="C500" i="10"/>
  <c r="C498" i="10"/>
  <c r="C496" i="10"/>
  <c r="C494" i="10"/>
  <c r="C492" i="10"/>
  <c r="C490" i="10"/>
  <c r="C488" i="10"/>
  <c r="C486" i="10"/>
  <c r="C484" i="10"/>
  <c r="C482" i="10"/>
  <c r="C480" i="10"/>
  <c r="C478" i="10"/>
  <c r="C476" i="10"/>
  <c r="C474" i="10"/>
  <c r="C472" i="10"/>
  <c r="C470" i="10"/>
  <c r="C468" i="10"/>
  <c r="C466" i="10"/>
  <c r="C464" i="10"/>
  <c r="C462" i="10"/>
  <c r="C460" i="10"/>
  <c r="E459" i="10"/>
  <c r="C459" i="10"/>
  <c r="D506" i="10"/>
  <c r="D504" i="10"/>
  <c r="D502" i="10"/>
  <c r="D500" i="10"/>
  <c r="D498" i="10"/>
  <c r="D496" i="10"/>
  <c r="D494" i="10"/>
  <c r="D492" i="10"/>
  <c r="D490" i="10"/>
  <c r="D488" i="10"/>
  <c r="D486" i="10"/>
  <c r="D484" i="10"/>
  <c r="D482" i="10"/>
  <c r="D480" i="10"/>
  <c r="D478" i="10"/>
  <c r="D476" i="10"/>
  <c r="D474" i="10"/>
  <c r="D472" i="10"/>
  <c r="D470" i="10"/>
  <c r="D468" i="10"/>
  <c r="D466" i="10"/>
  <c r="D464" i="10"/>
  <c r="D462" i="10"/>
  <c r="D460" i="10"/>
  <c r="B406" i="10"/>
  <c r="G406" i="10"/>
  <c r="C406" i="10"/>
  <c r="A2" i="8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N13" i="11"/>
  <c r="L13" i="11"/>
  <c r="N12" i="11"/>
  <c r="L12" i="11"/>
  <c r="N11" i="11"/>
  <c r="L11" i="11"/>
  <c r="N10" i="11"/>
  <c r="L10" i="11"/>
  <c r="N9" i="11"/>
  <c r="L9" i="11"/>
  <c r="N8" i="11"/>
  <c r="L8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9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0" i="11"/>
  <c r="G8" i="11"/>
  <c r="A205" i="10"/>
  <c r="A206" i="10"/>
  <c r="A207" i="10"/>
  <c r="A208" i="10"/>
  <c r="A209" i="10"/>
  <c r="A210" i="10"/>
  <c r="D210" i="10" s="1"/>
  <c r="A211" i="10"/>
  <c r="A212" i="10"/>
  <c r="A213" i="10"/>
  <c r="D213" i="10" s="1"/>
  <c r="A214" i="10"/>
  <c r="D214" i="10" s="1"/>
  <c r="A215" i="10"/>
  <c r="D215" i="10" s="1"/>
  <c r="A216" i="10"/>
  <c r="D216" i="10" s="1"/>
  <c r="A217" i="10"/>
  <c r="D217" i="10" s="1"/>
  <c r="A218" i="10"/>
  <c r="D218" i="10" s="1"/>
  <c r="A219" i="10"/>
  <c r="D219" i="10" s="1"/>
  <c r="A220" i="10"/>
  <c r="D220" i="10" s="1"/>
  <c r="A221" i="10"/>
  <c r="D221" i="10" s="1"/>
  <c r="A222" i="10"/>
  <c r="D222" i="10" s="1"/>
  <c r="A223" i="10"/>
  <c r="D223" i="10" s="1"/>
  <c r="A224" i="10"/>
  <c r="D224" i="10" s="1"/>
  <c r="A225" i="10"/>
  <c r="D225" i="10" s="1"/>
  <c r="A226" i="10"/>
  <c r="D226" i="10" s="1"/>
  <c r="A227" i="10"/>
  <c r="D227" i="10" s="1"/>
  <c r="A228" i="10"/>
  <c r="D228" i="10" s="1"/>
  <c r="A229" i="10"/>
  <c r="D229" i="10" s="1"/>
  <c r="A230" i="10"/>
  <c r="D230" i="10" s="1"/>
  <c r="A231" i="10"/>
  <c r="D231" i="10" s="1"/>
  <c r="A232" i="10"/>
  <c r="D232" i="10" s="1"/>
  <c r="A233" i="10"/>
  <c r="D233" i="10" s="1"/>
  <c r="A234" i="10"/>
  <c r="D234" i="10" s="1"/>
  <c r="B304" i="10"/>
  <c r="C304" i="10"/>
  <c r="E304" i="10"/>
  <c r="H304" i="10"/>
  <c r="B305" i="10"/>
  <c r="C305" i="10"/>
  <c r="D305" i="10"/>
  <c r="E305" i="10"/>
  <c r="G305" i="10"/>
  <c r="H305" i="10"/>
  <c r="A204" i="10"/>
  <c r="H102" i="10"/>
  <c r="H103" i="10"/>
  <c r="B102" i="10"/>
  <c r="C102" i="10"/>
  <c r="D102" i="10"/>
  <c r="E102" i="10"/>
  <c r="G102" i="10"/>
  <c r="B103" i="10"/>
  <c r="C103" i="10"/>
  <c r="D103" i="10"/>
  <c r="E103" i="10"/>
  <c r="G103" i="10"/>
  <c r="BI7" i="2"/>
  <c r="BI8" i="2"/>
  <c r="E408" i="10" s="1"/>
  <c r="BI9" i="2"/>
  <c r="BI10" i="2"/>
  <c r="E410" i="10" s="1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E458" i="10"/>
  <c r="BI6" i="2"/>
  <c r="E406" i="10" s="1"/>
  <c r="BV7" i="2"/>
  <c r="BW7" i="2"/>
  <c r="BV8" i="2"/>
  <c r="BW8" i="2"/>
  <c r="BV9" i="2"/>
  <c r="BW9" i="2"/>
  <c r="BV10" i="2"/>
  <c r="BW10" i="2"/>
  <c r="BV11" i="2"/>
  <c r="BW11" i="2"/>
  <c r="BV12" i="2"/>
  <c r="BW12" i="2"/>
  <c r="BV13" i="2"/>
  <c r="BW13" i="2"/>
  <c r="BV14" i="2"/>
  <c r="BW14" i="2"/>
  <c r="BV15" i="2"/>
  <c r="BW15" i="2"/>
  <c r="BV16" i="2"/>
  <c r="BW16" i="2"/>
  <c r="BV17" i="2"/>
  <c r="BW17" i="2"/>
  <c r="BV18" i="2"/>
  <c r="BW18" i="2"/>
  <c r="BV19" i="2"/>
  <c r="BW19" i="2"/>
  <c r="BV20" i="2"/>
  <c r="G16" i="10" s="1"/>
  <c r="BW20" i="2"/>
  <c r="BV21" i="2"/>
  <c r="G17" i="10" s="1"/>
  <c r="BW21" i="2"/>
  <c r="BV22" i="2"/>
  <c r="G18" i="10" s="1"/>
  <c r="BW22" i="2"/>
  <c r="BV23" i="2"/>
  <c r="G19" i="10" s="1"/>
  <c r="BW23" i="2"/>
  <c r="BV24" i="2"/>
  <c r="G20" i="10" s="1"/>
  <c r="BW24" i="2"/>
  <c r="BV25" i="2"/>
  <c r="G21" i="10" s="1"/>
  <c r="BW25" i="2"/>
  <c r="BV26" i="2"/>
  <c r="G22" i="10" s="1"/>
  <c r="BW26" i="2"/>
  <c r="BV27" i="2"/>
  <c r="G23" i="10" s="1"/>
  <c r="BW27" i="2"/>
  <c r="BV28" i="2"/>
  <c r="G24" i="10" s="1"/>
  <c r="BW28" i="2"/>
  <c r="BV29" i="2"/>
  <c r="G25" i="10" s="1"/>
  <c r="BW29" i="2"/>
  <c r="BV30" i="2"/>
  <c r="G26" i="10" s="1"/>
  <c r="BW30" i="2"/>
  <c r="BV31" i="2"/>
  <c r="G27" i="10" s="1"/>
  <c r="BW31" i="2"/>
  <c r="BV32" i="2"/>
  <c r="G28" i="10" s="1"/>
  <c r="BW32" i="2"/>
  <c r="BV33" i="2"/>
  <c r="G29" i="10" s="1"/>
  <c r="BW33" i="2"/>
  <c r="BV34" i="2"/>
  <c r="G30" i="10" s="1"/>
  <c r="BW34" i="2"/>
  <c r="BV35" i="2"/>
  <c r="G31" i="10" s="1"/>
  <c r="BW35" i="2"/>
  <c r="BV36" i="2"/>
  <c r="G32" i="10" s="1"/>
  <c r="BW36" i="2"/>
  <c r="BV37" i="2"/>
  <c r="G33" i="10" s="1"/>
  <c r="BW37" i="2"/>
  <c r="G235" i="10" s="1"/>
  <c r="BV38" i="2"/>
  <c r="G34" i="10" s="1"/>
  <c r="BW38" i="2"/>
  <c r="G236" i="10" s="1"/>
  <c r="BV39" i="2"/>
  <c r="G35" i="10" s="1"/>
  <c r="BW39" i="2"/>
  <c r="G237" i="10" s="1"/>
  <c r="BV40" i="2"/>
  <c r="G36" i="10" s="1"/>
  <c r="BW40" i="2"/>
  <c r="G238" i="10" s="1"/>
  <c r="BV41" i="2"/>
  <c r="G37" i="10" s="1"/>
  <c r="BW41" i="2"/>
  <c r="G239" i="10" s="1"/>
  <c r="BV42" i="2"/>
  <c r="G38" i="10" s="1"/>
  <c r="BW42" i="2"/>
  <c r="G240" i="10" s="1"/>
  <c r="BV43" i="2"/>
  <c r="G39" i="10" s="1"/>
  <c r="BW43" i="2"/>
  <c r="G241" i="10" s="1"/>
  <c r="BV44" i="2"/>
  <c r="G40" i="10" s="1"/>
  <c r="BW44" i="2"/>
  <c r="G242" i="10" s="1"/>
  <c r="BV45" i="2"/>
  <c r="G41" i="10" s="1"/>
  <c r="BW45" i="2"/>
  <c r="G243" i="10" s="1"/>
  <c r="BV46" i="2"/>
  <c r="G42" i="10" s="1"/>
  <c r="BW46" i="2"/>
  <c r="G244" i="10" s="1"/>
  <c r="BV47" i="2"/>
  <c r="G43" i="10" s="1"/>
  <c r="BW47" i="2"/>
  <c r="G245" i="10" s="1"/>
  <c r="BV48" i="2"/>
  <c r="G44" i="10" s="1"/>
  <c r="BW48" i="2"/>
  <c r="G246" i="10" s="1"/>
  <c r="BV49" i="2"/>
  <c r="G45" i="10" s="1"/>
  <c r="BW49" i="2"/>
  <c r="G247" i="10" s="1"/>
  <c r="BV50" i="2"/>
  <c r="G46" i="10" s="1"/>
  <c r="BW50" i="2"/>
  <c r="G248" i="10" s="1"/>
  <c r="BV51" i="2"/>
  <c r="G47" i="10" s="1"/>
  <c r="BW51" i="2"/>
  <c r="G249" i="10" s="1"/>
  <c r="BV52" i="2"/>
  <c r="G48" i="10" s="1"/>
  <c r="BW52" i="2"/>
  <c r="G250" i="10" s="1"/>
  <c r="BV53" i="2"/>
  <c r="G49" i="10" s="1"/>
  <c r="BW53" i="2"/>
  <c r="G251" i="10" s="1"/>
  <c r="BV54" i="2"/>
  <c r="G50" i="10" s="1"/>
  <c r="BW54" i="2"/>
  <c r="G252" i="10" s="1"/>
  <c r="BW6" i="2"/>
  <c r="E42" i="11" l="1"/>
  <c r="D60" i="11"/>
  <c r="D34" i="11"/>
  <c r="D54" i="11"/>
  <c r="E59" i="11"/>
  <c r="D38" i="11"/>
  <c r="D43" i="11"/>
  <c r="D23" i="11"/>
  <c r="E31" i="11"/>
  <c r="E40" i="11"/>
  <c r="D27" i="11"/>
  <c r="E47" i="11"/>
  <c r="E49" i="11"/>
  <c r="D55" i="11"/>
  <c r="D37" i="11"/>
  <c r="E44" i="11"/>
  <c r="D39" i="11"/>
  <c r="E26" i="11"/>
  <c r="D50" i="11"/>
  <c r="D41" i="11"/>
  <c r="D32" i="11"/>
  <c r="E45" i="11"/>
  <c r="D36" i="11"/>
  <c r="E25" i="11"/>
  <c r="D35" i="11"/>
  <c r="E53" i="11"/>
  <c r="E52" i="11"/>
  <c r="D29" i="11"/>
  <c r="D28" i="11"/>
  <c r="D46" i="11"/>
  <c r="D56" i="11"/>
  <c r="D57" i="11"/>
  <c r="D48" i="11"/>
  <c r="D30" i="11"/>
  <c r="D33" i="11"/>
  <c r="D51" i="11"/>
  <c r="D24" i="11"/>
  <c r="E204" i="10"/>
  <c r="E205" i="10"/>
  <c r="E208" i="10"/>
  <c r="D208" i="10"/>
  <c r="E206" i="10"/>
  <c r="AS13" i="14"/>
  <c r="AT12" i="14"/>
  <c r="B207" i="10"/>
  <c r="E207" i="10"/>
  <c r="B233" i="10"/>
  <c r="E233" i="10"/>
  <c r="B231" i="10"/>
  <c r="E231" i="10"/>
  <c r="B229" i="10"/>
  <c r="E229" i="10"/>
  <c r="B227" i="10"/>
  <c r="E227" i="10"/>
  <c r="B225" i="10"/>
  <c r="E225" i="10"/>
  <c r="B223" i="10"/>
  <c r="E223" i="10"/>
  <c r="B221" i="10"/>
  <c r="E221" i="10"/>
  <c r="B219" i="10"/>
  <c r="E219" i="10"/>
  <c r="B217" i="10"/>
  <c r="E217" i="10"/>
  <c r="B215" i="10"/>
  <c r="E215" i="10"/>
  <c r="B213" i="10"/>
  <c r="E213" i="10"/>
  <c r="B211" i="10"/>
  <c r="E211" i="10"/>
  <c r="B209" i="10"/>
  <c r="E209" i="10"/>
  <c r="B234" i="10"/>
  <c r="E234" i="10"/>
  <c r="B232" i="10"/>
  <c r="E232" i="10"/>
  <c r="B230" i="10"/>
  <c r="E230" i="10"/>
  <c r="B228" i="10"/>
  <c r="E228" i="10"/>
  <c r="B226" i="10"/>
  <c r="E226" i="10"/>
  <c r="B224" i="10"/>
  <c r="E224" i="10"/>
  <c r="B222" i="10"/>
  <c r="E222" i="10"/>
  <c r="B220" i="10"/>
  <c r="E220" i="10"/>
  <c r="B218" i="10"/>
  <c r="E218" i="10"/>
  <c r="B216" i="10"/>
  <c r="E216" i="10"/>
  <c r="B214" i="10"/>
  <c r="E214" i="10"/>
  <c r="B212" i="10"/>
  <c r="E212" i="10"/>
  <c r="B210" i="10"/>
  <c r="E210" i="10"/>
  <c r="B205" i="10"/>
  <c r="H205" i="10"/>
  <c r="C205" i="10"/>
  <c r="H229" i="10"/>
  <c r="C229" i="10"/>
  <c r="H221" i="10"/>
  <c r="C221" i="10"/>
  <c r="H213" i="10"/>
  <c r="C213" i="10"/>
  <c r="G205" i="10"/>
  <c r="H233" i="10"/>
  <c r="C233" i="10"/>
  <c r="G229" i="10"/>
  <c r="H228" i="10"/>
  <c r="C228" i="10"/>
  <c r="H227" i="10"/>
  <c r="C227" i="10"/>
  <c r="H225" i="10"/>
  <c r="C225" i="10"/>
  <c r="G221" i="10"/>
  <c r="H220" i="10"/>
  <c r="C220" i="10"/>
  <c r="H219" i="10"/>
  <c r="C219" i="10"/>
  <c r="H217" i="10"/>
  <c r="C217" i="10"/>
  <c r="G213" i="10"/>
  <c r="H212" i="10"/>
  <c r="C212" i="10"/>
  <c r="H211" i="10"/>
  <c r="C211" i="10"/>
  <c r="H209" i="10"/>
  <c r="C209" i="10"/>
  <c r="B208" i="10"/>
  <c r="B206" i="10"/>
  <c r="G204" i="10"/>
  <c r="G233" i="10"/>
  <c r="H232" i="10"/>
  <c r="C232" i="10"/>
  <c r="H231" i="10"/>
  <c r="C231" i="10"/>
  <c r="G225" i="10"/>
  <c r="H224" i="10"/>
  <c r="C224" i="10"/>
  <c r="H223" i="10"/>
  <c r="C223" i="10"/>
  <c r="G217" i="10"/>
  <c r="H216" i="10"/>
  <c r="C216" i="10"/>
  <c r="H215" i="10"/>
  <c r="C215" i="10"/>
  <c r="G209" i="10"/>
  <c r="H208" i="10"/>
  <c r="C208" i="10"/>
  <c r="H207" i="10"/>
  <c r="C207" i="10"/>
  <c r="H234" i="10"/>
  <c r="C234" i="10"/>
  <c r="G231" i="10"/>
  <c r="H230" i="10"/>
  <c r="C230" i="10"/>
  <c r="G227" i="10"/>
  <c r="H226" i="10"/>
  <c r="C226" i="10"/>
  <c r="G223" i="10"/>
  <c r="H222" i="10"/>
  <c r="C222" i="10"/>
  <c r="G219" i="10"/>
  <c r="H218" i="10"/>
  <c r="C218" i="10"/>
  <c r="G215" i="10"/>
  <c r="H214" i="10"/>
  <c r="C214" i="10"/>
  <c r="G211" i="10"/>
  <c r="H210" i="10"/>
  <c r="C210" i="10"/>
  <c r="G207" i="10"/>
  <c r="H206" i="10"/>
  <c r="C206" i="10"/>
  <c r="C204" i="10"/>
  <c r="H204" i="10"/>
  <c r="B204" i="10"/>
  <c r="G304" i="10"/>
  <c r="D304" i="10"/>
  <c r="G234" i="10"/>
  <c r="G232" i="10"/>
  <c r="G230" i="10"/>
  <c r="G228" i="10"/>
  <c r="G226" i="10"/>
  <c r="G224" i="10"/>
  <c r="G222" i="10"/>
  <c r="G220" i="10"/>
  <c r="G218" i="10"/>
  <c r="G216" i="10"/>
  <c r="G214" i="10"/>
  <c r="G212" i="10"/>
  <c r="G210" i="10"/>
  <c r="G208" i="10"/>
  <c r="G206" i="10"/>
  <c r="AS14" i="14" l="1"/>
  <c r="AS15" i="14" s="1"/>
  <c r="AS16" i="14" s="1"/>
  <c r="AS17" i="14" s="1"/>
  <c r="AS18" i="14" s="1"/>
  <c r="AS19" i="14" s="1"/>
  <c r="AS20" i="14" s="1"/>
  <c r="AS21" i="14" s="1"/>
  <c r="AS22" i="14" s="1"/>
  <c r="AS23" i="14" s="1"/>
  <c r="AS24" i="14" s="1"/>
  <c r="AS25" i="14" s="1"/>
  <c r="AS26" i="14" s="1"/>
  <c r="AS27" i="14" s="1"/>
  <c r="AS28" i="14" s="1"/>
  <c r="AS29" i="14" s="1"/>
  <c r="AS30" i="14" s="1"/>
  <c r="AS31" i="14" s="1"/>
  <c r="AS32" i="14" s="1"/>
  <c r="AS33" i="14" s="1"/>
  <c r="AS34" i="14" s="1"/>
  <c r="AS35" i="14" s="1"/>
  <c r="AS36" i="14" s="1"/>
  <c r="AS37" i="14" s="1"/>
  <c r="AS38" i="14" s="1"/>
  <c r="AS39" i="14" s="1"/>
  <c r="AS40" i="14" s="1"/>
  <c r="AS41" i="14" s="1"/>
  <c r="AS42" i="14" s="1"/>
  <c r="AS43" i="14" s="1"/>
  <c r="AS44" i="14" s="1"/>
  <c r="AS45" i="14" s="1"/>
  <c r="AS46" i="14" s="1"/>
  <c r="AS47" i="14" s="1"/>
  <c r="AS48" i="14" s="1"/>
  <c r="AS49" i="14" s="1"/>
  <c r="AS50" i="14" s="1"/>
  <c r="AS51" i="14" s="1"/>
  <c r="AS52" i="14" s="1"/>
  <c r="AS53" i="14" s="1"/>
  <c r="AS54" i="14" s="1"/>
  <c r="AS55" i="14" s="1"/>
  <c r="AS56" i="14" s="1"/>
  <c r="AS57" i="14" s="1"/>
  <c r="AS58" i="14" s="1"/>
  <c r="AS59" i="14" s="1"/>
  <c r="AS60" i="14" s="1"/>
  <c r="AS61" i="14" s="1"/>
  <c r="AS62" i="14" s="1"/>
  <c r="AS63" i="14" s="1"/>
  <c r="AS64" i="14" s="1"/>
  <c r="AS65" i="14" s="1"/>
  <c r="AS66" i="14" s="1"/>
  <c r="AS67" i="14" s="1"/>
  <c r="AS68" i="14" s="1"/>
  <c r="AS69" i="14" s="1"/>
  <c r="AS70" i="14" s="1"/>
  <c r="AS71" i="14" s="1"/>
  <c r="AS72" i="14" s="1"/>
  <c r="AS73" i="14" s="1"/>
  <c r="AS74" i="14" s="1"/>
  <c r="AS75" i="14" s="1"/>
  <c r="AS76" i="14" s="1"/>
  <c r="AS77" i="14" s="1"/>
  <c r="AS78" i="14" s="1"/>
  <c r="AS79" i="14" s="1"/>
  <c r="AS80" i="14" s="1"/>
  <c r="AS81" i="14" s="1"/>
  <c r="AS82" i="14" s="1"/>
  <c r="AS83" i="14" s="1"/>
  <c r="AS84" i="14" s="1"/>
  <c r="AS85" i="14" s="1"/>
  <c r="AS86" i="14" s="1"/>
  <c r="AS87" i="14" s="1"/>
  <c r="AS88" i="14" s="1"/>
  <c r="AS89" i="14" s="1"/>
  <c r="AS90" i="14" s="1"/>
  <c r="AS91" i="14" s="1"/>
  <c r="AS92" i="14" s="1"/>
  <c r="AS93" i="14" s="1"/>
  <c r="AS94" i="14" s="1"/>
  <c r="AS95" i="14" s="1"/>
  <c r="AS96" i="14" s="1"/>
  <c r="AS97" i="14" s="1"/>
  <c r="AS98" i="14" s="1"/>
  <c r="AS99" i="14" s="1"/>
  <c r="AS100" i="14" s="1"/>
  <c r="AS101" i="14" s="1"/>
  <c r="AS102" i="14" s="1"/>
  <c r="AS103" i="14" s="1"/>
  <c r="AS104" i="14" s="1"/>
  <c r="AS105" i="14" s="1"/>
  <c r="AT13" i="14"/>
  <c r="A3" i="10"/>
  <c r="A4" i="10"/>
  <c r="A5" i="10"/>
  <c r="A6" i="10"/>
  <c r="A7" i="10"/>
  <c r="A8" i="10"/>
  <c r="A9" i="10"/>
  <c r="A10" i="10"/>
  <c r="A11" i="10"/>
  <c r="A12" i="10"/>
  <c r="A13" i="10"/>
  <c r="D13" i="10" s="1"/>
  <c r="A14" i="10"/>
  <c r="D14" i="10" s="1"/>
  <c r="A15" i="10"/>
  <c r="D15" i="10" s="1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" i="9"/>
  <c r="G25" i="9" l="1"/>
  <c r="I25" i="9"/>
  <c r="H25" i="9"/>
  <c r="G26" i="9"/>
  <c r="H26" i="9"/>
  <c r="I26" i="9"/>
  <c r="G24" i="9"/>
  <c r="H24" i="9"/>
  <c r="I24" i="9"/>
  <c r="G22" i="9"/>
  <c r="H22" i="9"/>
  <c r="I22" i="9"/>
  <c r="G20" i="9"/>
  <c r="H20" i="9"/>
  <c r="I20" i="9"/>
  <c r="G18" i="9"/>
  <c r="H18" i="9"/>
  <c r="I18" i="9"/>
  <c r="G16" i="9"/>
  <c r="H16" i="9"/>
  <c r="I16" i="9"/>
  <c r="G14" i="9"/>
  <c r="H14" i="9"/>
  <c r="I14" i="9"/>
  <c r="H12" i="9"/>
  <c r="I12" i="9"/>
  <c r="H10" i="9"/>
  <c r="I10" i="9"/>
  <c r="H8" i="9"/>
  <c r="I8" i="9"/>
  <c r="H6" i="9"/>
  <c r="I6" i="9"/>
  <c r="H4" i="9"/>
  <c r="I4" i="9"/>
  <c r="I2" i="9"/>
  <c r="H2" i="9"/>
  <c r="G23" i="9"/>
  <c r="I23" i="9"/>
  <c r="H23" i="9"/>
  <c r="G21" i="9"/>
  <c r="I21" i="9"/>
  <c r="H21" i="9"/>
  <c r="G19" i="9"/>
  <c r="I19" i="9"/>
  <c r="H19" i="9"/>
  <c r="G17" i="9"/>
  <c r="I17" i="9"/>
  <c r="H17" i="9"/>
  <c r="G15" i="9"/>
  <c r="I15" i="9"/>
  <c r="H15" i="9"/>
  <c r="G13" i="9"/>
  <c r="I13" i="9"/>
  <c r="H13" i="9"/>
  <c r="I11" i="9"/>
  <c r="H11" i="9"/>
  <c r="I9" i="9"/>
  <c r="H9" i="9"/>
  <c r="I7" i="9"/>
  <c r="H7" i="9"/>
  <c r="I5" i="9"/>
  <c r="H5" i="9"/>
  <c r="I3" i="9"/>
  <c r="H3" i="9"/>
  <c r="H2" i="10"/>
  <c r="E2" i="10"/>
  <c r="H6" i="10"/>
  <c r="E6" i="10"/>
  <c r="H4" i="10"/>
  <c r="E4" i="10"/>
  <c r="H5" i="10"/>
  <c r="E5" i="10"/>
  <c r="H3" i="10"/>
  <c r="E3" i="10"/>
  <c r="H14" i="10"/>
  <c r="E14" i="10"/>
  <c r="H12" i="10"/>
  <c r="E12" i="10"/>
  <c r="H10" i="10"/>
  <c r="E10" i="10"/>
  <c r="H8" i="10"/>
  <c r="E8" i="10"/>
  <c r="H15" i="10"/>
  <c r="E15" i="10"/>
  <c r="H13" i="10"/>
  <c r="E13" i="10"/>
  <c r="H11" i="10"/>
  <c r="E11" i="10"/>
  <c r="H9" i="10"/>
  <c r="E9" i="10"/>
  <c r="H7" i="10"/>
  <c r="E7" i="10"/>
  <c r="J25" i="9"/>
  <c r="J23" i="9"/>
  <c r="J21" i="9"/>
  <c r="J19" i="9"/>
  <c r="J17" i="9"/>
  <c r="J15" i="9"/>
  <c r="J13" i="9"/>
  <c r="J11" i="9"/>
  <c r="J9" i="9"/>
  <c r="J7" i="9"/>
  <c r="J3" i="9"/>
  <c r="J26" i="9"/>
  <c r="J24" i="9"/>
  <c r="J22" i="9"/>
  <c r="J20" i="9"/>
  <c r="J18" i="9"/>
  <c r="J16" i="9"/>
  <c r="J14" i="9"/>
  <c r="J12" i="9"/>
  <c r="J10" i="9"/>
  <c r="J8" i="9"/>
  <c r="E5" i="9"/>
  <c r="J5" i="9"/>
  <c r="E2" i="9"/>
  <c r="J2" i="9"/>
  <c r="E6" i="9"/>
  <c r="J6" i="9"/>
  <c r="E4" i="9"/>
  <c r="J4" i="9"/>
  <c r="E26" i="9"/>
  <c r="E24" i="9"/>
  <c r="E22" i="9"/>
  <c r="E20" i="9"/>
  <c r="E18" i="9"/>
  <c r="E16" i="9"/>
  <c r="E14" i="9"/>
  <c r="E12" i="9"/>
  <c r="E10" i="9"/>
  <c r="E8" i="9"/>
  <c r="E25" i="9"/>
  <c r="E23" i="9"/>
  <c r="E21" i="9"/>
  <c r="E19" i="9"/>
  <c r="E17" i="9"/>
  <c r="E15" i="9"/>
  <c r="E13" i="9"/>
  <c r="E11" i="9"/>
  <c r="E9" i="9"/>
  <c r="E7" i="9"/>
  <c r="B3" i="9"/>
  <c r="E3" i="9"/>
  <c r="B14" i="10"/>
  <c r="G14" i="10"/>
  <c r="C14" i="10"/>
  <c r="B12" i="10"/>
  <c r="G12" i="10"/>
  <c r="C12" i="10"/>
  <c r="B10" i="10"/>
  <c r="G10" i="10"/>
  <c r="C10" i="10"/>
  <c r="B8" i="10"/>
  <c r="G8" i="10"/>
  <c r="C8" i="10"/>
  <c r="B6" i="10"/>
  <c r="G6" i="10"/>
  <c r="C6" i="10"/>
  <c r="B4" i="10"/>
  <c r="G4" i="10"/>
  <c r="C4" i="10"/>
  <c r="G2" i="10"/>
  <c r="B2" i="10"/>
  <c r="C2" i="10"/>
  <c r="C15" i="10"/>
  <c r="B15" i="10"/>
  <c r="G15" i="10"/>
  <c r="C13" i="10"/>
  <c r="B13" i="10"/>
  <c r="G13" i="10"/>
  <c r="C11" i="10"/>
  <c r="B11" i="10"/>
  <c r="G11" i="10"/>
  <c r="C9" i="10"/>
  <c r="B9" i="10"/>
  <c r="G9" i="10"/>
  <c r="C7" i="10"/>
  <c r="B7" i="10"/>
  <c r="G7" i="10"/>
  <c r="C5" i="10"/>
  <c r="B5" i="10"/>
  <c r="G5" i="10"/>
  <c r="C3" i="10"/>
  <c r="B3" i="10"/>
  <c r="G3" i="10"/>
  <c r="M26" i="9"/>
  <c r="N26" i="9"/>
  <c r="M24" i="9"/>
  <c r="N24" i="9"/>
  <c r="M22" i="9"/>
  <c r="N22" i="9"/>
  <c r="M20" i="9"/>
  <c r="N20" i="9"/>
  <c r="M18" i="9"/>
  <c r="N18" i="9"/>
  <c r="M16" i="9"/>
  <c r="N16" i="9"/>
  <c r="M14" i="9"/>
  <c r="N14" i="9"/>
  <c r="M12" i="9"/>
  <c r="N12" i="9"/>
  <c r="M10" i="9"/>
  <c r="N10" i="9"/>
  <c r="M8" i="9"/>
  <c r="N8" i="9"/>
  <c r="M6" i="9"/>
  <c r="N6" i="9"/>
  <c r="M4" i="9"/>
  <c r="N4" i="9"/>
  <c r="B2" i="9"/>
  <c r="B25" i="9"/>
  <c r="B23" i="9"/>
  <c r="B21" i="9"/>
  <c r="B19" i="9"/>
  <c r="B17" i="9"/>
  <c r="B15" i="9"/>
  <c r="B13" i="9"/>
  <c r="B11" i="9"/>
  <c r="B9" i="9"/>
  <c r="B7" i="9"/>
  <c r="B5" i="9"/>
  <c r="B104" i="9"/>
  <c r="M2" i="9"/>
  <c r="M25" i="9"/>
  <c r="N25" i="9"/>
  <c r="M23" i="9"/>
  <c r="N23" i="9"/>
  <c r="M21" i="9"/>
  <c r="N21" i="9"/>
  <c r="M19" i="9"/>
  <c r="N19" i="9"/>
  <c r="M17" i="9"/>
  <c r="N17" i="9"/>
  <c r="M15" i="9"/>
  <c r="N15" i="9"/>
  <c r="M13" i="9"/>
  <c r="N13" i="9"/>
  <c r="M11" i="9"/>
  <c r="N11" i="9"/>
  <c r="M9" i="9"/>
  <c r="N9" i="9"/>
  <c r="M7" i="9"/>
  <c r="N7" i="9"/>
  <c r="M5" i="9"/>
  <c r="N5" i="9"/>
  <c r="M3" i="9"/>
  <c r="N3" i="9"/>
  <c r="B26" i="9"/>
  <c r="B24" i="9"/>
  <c r="B22" i="9"/>
  <c r="B20" i="9"/>
  <c r="B18" i="9"/>
  <c r="B16" i="9"/>
  <c r="B14" i="9"/>
  <c r="B12" i="9"/>
  <c r="B10" i="9"/>
  <c r="B8" i="9"/>
  <c r="B6" i="9"/>
  <c r="B4" i="9"/>
  <c r="N2" i="9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6" i="2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6" i="2"/>
  <c r="C2" i="8" l="1"/>
  <c r="B2" i="8"/>
  <c r="AL12" i="4" l="1"/>
  <c r="AM12" i="4"/>
  <c r="AN12" i="4"/>
  <c r="AO12" i="4"/>
  <c r="AL13" i="4"/>
  <c r="AM13" i="4"/>
  <c r="AN13" i="4"/>
  <c r="AO13" i="4"/>
  <c r="AL14" i="4"/>
  <c r="AM14" i="4"/>
  <c r="AN14" i="4"/>
  <c r="AO14" i="4"/>
  <c r="AL15" i="4"/>
  <c r="AM15" i="4"/>
  <c r="AN15" i="4"/>
  <c r="AO15" i="4"/>
  <c r="AL16" i="4"/>
  <c r="AM16" i="4"/>
  <c r="AN16" i="4"/>
  <c r="AO16" i="4"/>
  <c r="AL17" i="4"/>
  <c r="AM17" i="4"/>
  <c r="AN17" i="4"/>
  <c r="AO17" i="4"/>
  <c r="AL18" i="4"/>
  <c r="AM18" i="4"/>
  <c r="AN18" i="4"/>
  <c r="AO18" i="4"/>
  <c r="AL19" i="4"/>
  <c r="AM19" i="4"/>
  <c r="AN19" i="4"/>
  <c r="AO19" i="4"/>
  <c r="AL20" i="4"/>
  <c r="AM20" i="4"/>
  <c r="AN20" i="4"/>
  <c r="AO20" i="4"/>
  <c r="AL21" i="4"/>
  <c r="AM21" i="4"/>
  <c r="AN21" i="4"/>
  <c r="AO21" i="4"/>
  <c r="AL22" i="4"/>
  <c r="AM22" i="4"/>
  <c r="AN22" i="4"/>
  <c r="AO22" i="4"/>
  <c r="AL23" i="4"/>
  <c r="AM23" i="4"/>
  <c r="AN23" i="4"/>
  <c r="AO23" i="4"/>
  <c r="AL24" i="4"/>
  <c r="AM24" i="4"/>
  <c r="AN24" i="4"/>
  <c r="AO24" i="4"/>
  <c r="AL25" i="4"/>
  <c r="AM25" i="4"/>
  <c r="AN25" i="4"/>
  <c r="AO25" i="4"/>
  <c r="AL26" i="4"/>
  <c r="AM26" i="4"/>
  <c r="AN26" i="4"/>
  <c r="AO26" i="4"/>
  <c r="AL27" i="4"/>
  <c r="AM27" i="4"/>
  <c r="AN27" i="4"/>
  <c r="AO27" i="4"/>
  <c r="AL28" i="4"/>
  <c r="AM28" i="4"/>
  <c r="AN28" i="4"/>
  <c r="AO28" i="4"/>
  <c r="AL29" i="4"/>
  <c r="AM29" i="4"/>
  <c r="AN29" i="4"/>
  <c r="AO29" i="4"/>
  <c r="AL30" i="4"/>
  <c r="AM30" i="4"/>
  <c r="AN30" i="4"/>
  <c r="AO30" i="4"/>
  <c r="AL31" i="4"/>
  <c r="AM31" i="4"/>
  <c r="AN31" i="4"/>
  <c r="AO31" i="4"/>
  <c r="AL32" i="4"/>
  <c r="AM32" i="4"/>
  <c r="AN32" i="4"/>
  <c r="AO32" i="4"/>
  <c r="AL33" i="4"/>
  <c r="AM33" i="4"/>
  <c r="AN33" i="4"/>
  <c r="AO33" i="4"/>
  <c r="AL34" i="4"/>
  <c r="AM34" i="4"/>
  <c r="AN34" i="4"/>
  <c r="AO34" i="4"/>
  <c r="AL35" i="4"/>
  <c r="AM35" i="4"/>
  <c r="AN35" i="4"/>
  <c r="AO35" i="4"/>
  <c r="AL36" i="4"/>
  <c r="AM36" i="4"/>
  <c r="AN36" i="4"/>
  <c r="AO36" i="4"/>
  <c r="AL37" i="4"/>
  <c r="AM37" i="4"/>
  <c r="AN37" i="4"/>
  <c r="AO37" i="4"/>
  <c r="AL38" i="4"/>
  <c r="AM38" i="4"/>
  <c r="AN38" i="4"/>
  <c r="AO38" i="4"/>
  <c r="AL39" i="4"/>
  <c r="AM39" i="4"/>
  <c r="AN39" i="4"/>
  <c r="AO39" i="4"/>
  <c r="AL40" i="4"/>
  <c r="AM40" i="4"/>
  <c r="AN40" i="4"/>
  <c r="AO40" i="4"/>
  <c r="AL41" i="4"/>
  <c r="AM41" i="4"/>
  <c r="AN41" i="4"/>
  <c r="AO41" i="4"/>
  <c r="AL42" i="4"/>
  <c r="AM42" i="4"/>
  <c r="AN42" i="4"/>
  <c r="AO42" i="4"/>
  <c r="AL43" i="4"/>
  <c r="AM43" i="4"/>
  <c r="AN43" i="4"/>
  <c r="AO43" i="4"/>
  <c r="AL44" i="4"/>
  <c r="AM44" i="4"/>
  <c r="AN44" i="4"/>
  <c r="AO44" i="4"/>
  <c r="AL45" i="4"/>
  <c r="AM45" i="4"/>
  <c r="AN45" i="4"/>
  <c r="AO45" i="4"/>
  <c r="AL46" i="4"/>
  <c r="AM46" i="4"/>
  <c r="AN46" i="4"/>
  <c r="AO46" i="4"/>
  <c r="AL47" i="4"/>
  <c r="AM47" i="4"/>
  <c r="AN47" i="4"/>
  <c r="AO47" i="4"/>
  <c r="AL48" i="4"/>
  <c r="AM48" i="4"/>
  <c r="AN48" i="4"/>
  <c r="AO48" i="4"/>
  <c r="AL49" i="4"/>
  <c r="AM49" i="4"/>
  <c r="AN49" i="4"/>
  <c r="AO49" i="4"/>
  <c r="AL50" i="4"/>
  <c r="AM50" i="4"/>
  <c r="AN50" i="4"/>
  <c r="AO50" i="4"/>
  <c r="AL51" i="4"/>
  <c r="AM51" i="4"/>
  <c r="AN51" i="4"/>
  <c r="AO51" i="4"/>
  <c r="AL52" i="4"/>
  <c r="AM52" i="4"/>
  <c r="AN52" i="4"/>
  <c r="AO52" i="4"/>
  <c r="AL53" i="4"/>
  <c r="AM53" i="4"/>
  <c r="AN53" i="4"/>
  <c r="AO53" i="4"/>
  <c r="AL54" i="4"/>
  <c r="AM54" i="4"/>
  <c r="AN54" i="4"/>
  <c r="AO54" i="4"/>
  <c r="AL55" i="4"/>
  <c r="AM55" i="4"/>
  <c r="AN55" i="4"/>
  <c r="AO55" i="4"/>
  <c r="AL56" i="4"/>
  <c r="AM56" i="4"/>
  <c r="AN56" i="4"/>
  <c r="AO56" i="4"/>
  <c r="AL57" i="4"/>
  <c r="AM57" i="4"/>
  <c r="AN57" i="4"/>
  <c r="AO57" i="4"/>
  <c r="AL58" i="4"/>
  <c r="AM58" i="4"/>
  <c r="AN58" i="4"/>
  <c r="AO58" i="4"/>
  <c r="AL59" i="4"/>
  <c r="AM59" i="4"/>
  <c r="AN59" i="4"/>
  <c r="AO59" i="4"/>
  <c r="AL60" i="4"/>
  <c r="AM60" i="4"/>
  <c r="AN60" i="4"/>
  <c r="AO60" i="4"/>
  <c r="AL61" i="4"/>
  <c r="AM61" i="4"/>
  <c r="AN61" i="4"/>
  <c r="AO61" i="4"/>
  <c r="AL63" i="4"/>
  <c r="AM63" i="4"/>
  <c r="AN63" i="4"/>
  <c r="AO63" i="4"/>
  <c r="AL64" i="4"/>
  <c r="AM64" i="4"/>
  <c r="AN64" i="4"/>
  <c r="AO64" i="4"/>
  <c r="AQ13" i="4"/>
  <c r="AR13" i="4" s="1"/>
  <c r="AQ14" i="4"/>
  <c r="AR14" i="4" s="1"/>
  <c r="AQ15" i="4"/>
  <c r="AR15" i="4" s="1"/>
  <c r="AQ16" i="4"/>
  <c r="AR16" i="4" s="1"/>
  <c r="AQ17" i="4"/>
  <c r="AR17" i="4" s="1"/>
  <c r="AQ18" i="4"/>
  <c r="AR18" i="4" s="1"/>
  <c r="AQ19" i="4"/>
  <c r="AR19" i="4" s="1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R25" i="4" s="1"/>
  <c r="AQ26" i="4"/>
  <c r="AR26" i="4" s="1"/>
  <c r="AQ27" i="4"/>
  <c r="AR27" i="4" s="1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R33" i="4" s="1"/>
  <c r="AQ34" i="4"/>
  <c r="AR34" i="4" s="1"/>
  <c r="AQ35" i="4"/>
  <c r="AR35" i="4" s="1"/>
  <c r="AQ36" i="4"/>
  <c r="AR36" i="4" s="1"/>
  <c r="AQ37" i="4"/>
  <c r="AR37" i="4" s="1"/>
  <c r="AQ38" i="4"/>
  <c r="AR38" i="4" s="1"/>
  <c r="AQ39" i="4"/>
  <c r="AR39" i="4" s="1"/>
  <c r="AQ40" i="4"/>
  <c r="AR40" i="4" s="1"/>
  <c r="AQ41" i="4"/>
  <c r="AR41" i="4" s="1"/>
  <c r="AQ42" i="4"/>
  <c r="AR42" i="4" s="1"/>
  <c r="AQ43" i="4"/>
  <c r="AR43" i="4" s="1"/>
  <c r="AQ44" i="4"/>
  <c r="AR44" i="4" s="1"/>
  <c r="AQ45" i="4"/>
  <c r="AR45" i="4" s="1"/>
  <c r="AQ46" i="4"/>
  <c r="AR46" i="4" s="1"/>
  <c r="AQ47" i="4"/>
  <c r="AR47" i="4" s="1"/>
  <c r="AQ48" i="4"/>
  <c r="AR48" i="4" s="1"/>
  <c r="AQ49" i="4"/>
  <c r="AR49" i="4" s="1"/>
  <c r="AQ50" i="4"/>
  <c r="AR50" i="4" s="1"/>
  <c r="AQ51" i="4"/>
  <c r="AR51" i="4" s="1"/>
  <c r="AQ52" i="4"/>
  <c r="AR52" i="4" s="1"/>
  <c r="AQ53" i="4"/>
  <c r="AR53" i="4" s="1"/>
  <c r="AQ54" i="4"/>
  <c r="AR54" i="4" s="1"/>
  <c r="AQ55" i="4"/>
  <c r="AR55" i="4" s="1"/>
  <c r="AQ56" i="4"/>
  <c r="AR56" i="4" s="1"/>
  <c r="AQ57" i="4"/>
  <c r="AR57" i="4" s="1"/>
  <c r="AQ58" i="4"/>
  <c r="AR58" i="4" s="1"/>
  <c r="AQ59" i="4"/>
  <c r="AR59" i="4" s="1"/>
  <c r="AQ60" i="4"/>
  <c r="AR60" i="4" s="1"/>
  <c r="AQ61" i="4"/>
  <c r="AR61" i="4" s="1"/>
  <c r="AQ63" i="4"/>
  <c r="AR63" i="4" s="1"/>
  <c r="AQ64" i="4"/>
  <c r="AR64" i="4" s="1"/>
  <c r="AP46" i="4" l="1"/>
  <c r="AP14" i="4"/>
  <c r="AP30" i="4"/>
  <c r="AP38" i="4"/>
  <c r="AP54" i="4"/>
  <c r="AP22" i="4"/>
  <c r="AP64" i="4"/>
  <c r="AP58" i="4"/>
  <c r="AP42" i="4"/>
  <c r="AP26" i="4"/>
  <c r="AP50" i="4"/>
  <c r="AP34" i="4"/>
  <c r="AP18" i="4"/>
  <c r="AP60" i="4"/>
  <c r="AP52" i="4"/>
  <c r="AP44" i="4"/>
  <c r="AP36" i="4"/>
  <c r="AP28" i="4"/>
  <c r="AP20" i="4"/>
  <c r="AP12" i="4"/>
  <c r="AP56" i="4"/>
  <c r="AP48" i="4"/>
  <c r="AP40" i="4"/>
  <c r="AP32" i="4"/>
  <c r="AP24" i="4"/>
  <c r="AP16" i="4"/>
  <c r="AP61" i="4"/>
  <c r="AP57" i="4"/>
  <c r="AP53" i="4"/>
  <c r="AP49" i="4"/>
  <c r="AP45" i="4"/>
  <c r="AP41" i="4"/>
  <c r="AP37" i="4"/>
  <c r="AP33" i="4"/>
  <c r="AP29" i="4"/>
  <c r="AP25" i="4"/>
  <c r="AP21" i="4"/>
  <c r="AP17" i="4"/>
  <c r="AP13" i="4"/>
  <c r="AP63" i="4"/>
  <c r="AP59" i="4"/>
  <c r="AP55" i="4"/>
  <c r="AP51" i="4"/>
  <c r="AP47" i="4"/>
  <c r="AP43" i="4"/>
  <c r="AP39" i="4"/>
  <c r="AP35" i="4"/>
  <c r="AP31" i="4"/>
  <c r="AP27" i="4"/>
  <c r="AP23" i="4"/>
  <c r="AP19" i="4"/>
  <c r="AP15" i="4"/>
  <c r="AH12" i="4"/>
  <c r="AI12" i="4"/>
  <c r="AJ12" i="4"/>
  <c r="AK12" i="4"/>
  <c r="AH13" i="4"/>
  <c r="AI13" i="4"/>
  <c r="AJ13" i="4"/>
  <c r="AK13" i="4"/>
  <c r="AH14" i="4"/>
  <c r="AI14" i="4"/>
  <c r="AJ14" i="4"/>
  <c r="AK14" i="4"/>
  <c r="AH15" i="4"/>
  <c r="AI15" i="4"/>
  <c r="AJ15" i="4"/>
  <c r="AK15" i="4"/>
  <c r="AH16" i="4"/>
  <c r="AI16" i="4"/>
  <c r="AJ16" i="4"/>
  <c r="AK16" i="4"/>
  <c r="AH17" i="4"/>
  <c r="AI17" i="4"/>
  <c r="AJ17" i="4"/>
  <c r="AK17" i="4"/>
  <c r="AH18" i="4"/>
  <c r="AI18" i="4"/>
  <c r="AJ18" i="4"/>
  <c r="AK18" i="4"/>
  <c r="AH19" i="4"/>
  <c r="AI19" i="4"/>
  <c r="AJ19" i="4"/>
  <c r="AK19" i="4"/>
  <c r="AH20" i="4"/>
  <c r="AI20" i="4"/>
  <c r="AJ20" i="4"/>
  <c r="AK20" i="4"/>
  <c r="AH21" i="4"/>
  <c r="AI21" i="4"/>
  <c r="AJ21" i="4"/>
  <c r="AK21" i="4"/>
  <c r="AH22" i="4"/>
  <c r="AI22" i="4"/>
  <c r="AJ22" i="4"/>
  <c r="AK22" i="4"/>
  <c r="AH23" i="4"/>
  <c r="AI23" i="4"/>
  <c r="AJ23" i="4"/>
  <c r="AK23" i="4"/>
  <c r="AH24" i="4"/>
  <c r="AI24" i="4"/>
  <c r="AJ24" i="4"/>
  <c r="AK24" i="4"/>
  <c r="AH25" i="4"/>
  <c r="AI25" i="4"/>
  <c r="AJ25" i="4"/>
  <c r="AK25" i="4"/>
  <c r="AH26" i="4"/>
  <c r="AI26" i="4"/>
  <c r="AJ26" i="4"/>
  <c r="AK26" i="4"/>
  <c r="AH27" i="4"/>
  <c r="AI27" i="4"/>
  <c r="AJ27" i="4"/>
  <c r="AK27" i="4"/>
  <c r="AH28" i="4"/>
  <c r="AI28" i="4"/>
  <c r="AJ28" i="4"/>
  <c r="AK28" i="4"/>
  <c r="AH29" i="4"/>
  <c r="AI29" i="4"/>
  <c r="AJ29" i="4"/>
  <c r="AK29" i="4"/>
  <c r="AH30" i="4"/>
  <c r="AI30" i="4"/>
  <c r="AJ30" i="4"/>
  <c r="AK30" i="4"/>
  <c r="AH31" i="4"/>
  <c r="AI31" i="4"/>
  <c r="AJ31" i="4"/>
  <c r="AK31" i="4"/>
  <c r="AH32" i="4"/>
  <c r="AI32" i="4"/>
  <c r="AJ32" i="4"/>
  <c r="AK32" i="4"/>
  <c r="AH33" i="4"/>
  <c r="AI33" i="4"/>
  <c r="AJ33" i="4"/>
  <c r="AK33" i="4"/>
  <c r="AH34" i="4"/>
  <c r="AI34" i="4"/>
  <c r="AJ34" i="4"/>
  <c r="AK34" i="4"/>
  <c r="AH35" i="4"/>
  <c r="AI35" i="4"/>
  <c r="AJ35" i="4"/>
  <c r="AK35" i="4"/>
  <c r="AH36" i="4"/>
  <c r="AI36" i="4"/>
  <c r="AJ36" i="4"/>
  <c r="AK36" i="4"/>
  <c r="AH37" i="4"/>
  <c r="AI37" i="4"/>
  <c r="AJ37" i="4"/>
  <c r="AK37" i="4"/>
  <c r="AH38" i="4"/>
  <c r="AI38" i="4"/>
  <c r="AJ38" i="4"/>
  <c r="AK38" i="4"/>
  <c r="AH39" i="4"/>
  <c r="AI39" i="4"/>
  <c r="AJ39" i="4"/>
  <c r="AK39" i="4"/>
  <c r="AH40" i="4"/>
  <c r="AI40" i="4"/>
  <c r="AJ40" i="4"/>
  <c r="AK40" i="4"/>
  <c r="AH41" i="4"/>
  <c r="AI41" i="4"/>
  <c r="AJ41" i="4"/>
  <c r="AK41" i="4"/>
  <c r="AH42" i="4"/>
  <c r="AI42" i="4"/>
  <c r="AJ42" i="4"/>
  <c r="AK42" i="4"/>
  <c r="AH43" i="4"/>
  <c r="AI43" i="4"/>
  <c r="AJ43" i="4"/>
  <c r="AK43" i="4"/>
  <c r="AH44" i="4"/>
  <c r="AI44" i="4"/>
  <c r="AJ44" i="4"/>
  <c r="AK44" i="4"/>
  <c r="AH45" i="4"/>
  <c r="AI45" i="4"/>
  <c r="AJ45" i="4"/>
  <c r="AK45" i="4"/>
  <c r="AH46" i="4"/>
  <c r="AI46" i="4"/>
  <c r="AJ46" i="4"/>
  <c r="AK46" i="4"/>
  <c r="AH47" i="4"/>
  <c r="AI47" i="4"/>
  <c r="AJ47" i="4"/>
  <c r="AK47" i="4"/>
  <c r="AH48" i="4"/>
  <c r="AI48" i="4"/>
  <c r="AJ48" i="4"/>
  <c r="AK48" i="4"/>
  <c r="AH49" i="4"/>
  <c r="AI49" i="4"/>
  <c r="AJ49" i="4"/>
  <c r="AK49" i="4"/>
  <c r="AH50" i="4"/>
  <c r="AI50" i="4"/>
  <c r="AJ50" i="4"/>
  <c r="AK50" i="4"/>
  <c r="AH51" i="4"/>
  <c r="AI51" i="4"/>
  <c r="AJ51" i="4"/>
  <c r="AK51" i="4"/>
  <c r="AH52" i="4"/>
  <c r="AI52" i="4"/>
  <c r="AJ52" i="4"/>
  <c r="AK52" i="4"/>
  <c r="AH53" i="4"/>
  <c r="AI53" i="4"/>
  <c r="AJ53" i="4"/>
  <c r="AK53" i="4"/>
  <c r="AH54" i="4"/>
  <c r="AI54" i="4"/>
  <c r="AJ54" i="4"/>
  <c r="AK54" i="4"/>
  <c r="AH55" i="4"/>
  <c r="AI55" i="4"/>
  <c r="AJ55" i="4"/>
  <c r="AK55" i="4"/>
  <c r="AH56" i="4"/>
  <c r="AI56" i="4"/>
  <c r="AJ56" i="4"/>
  <c r="AK56" i="4"/>
  <c r="AH57" i="4"/>
  <c r="AI57" i="4"/>
  <c r="AJ57" i="4"/>
  <c r="AK57" i="4"/>
  <c r="AH58" i="4"/>
  <c r="AI58" i="4"/>
  <c r="AJ58" i="4"/>
  <c r="AK58" i="4"/>
  <c r="AH59" i="4"/>
  <c r="AI59" i="4"/>
  <c r="AJ59" i="4"/>
  <c r="AK59" i="4"/>
  <c r="AH60" i="4"/>
  <c r="AI60" i="4"/>
  <c r="AJ60" i="4"/>
  <c r="AK60" i="4"/>
  <c r="AH61" i="4"/>
  <c r="AI61" i="4"/>
  <c r="AJ61" i="4"/>
  <c r="AK61" i="4"/>
  <c r="AH63" i="4"/>
  <c r="AI63" i="4"/>
  <c r="AJ63" i="4"/>
  <c r="AK63" i="4"/>
  <c r="AH64" i="4"/>
  <c r="AI64" i="4"/>
  <c r="AJ64" i="4"/>
  <c r="AK64" i="4"/>
  <c r="S56" i="4"/>
  <c r="T56" i="4"/>
  <c r="U56" i="4"/>
  <c r="V56" i="4"/>
  <c r="Y56" i="4"/>
  <c r="L56" i="4" s="1"/>
  <c r="Z56" i="4"/>
  <c r="AA56" i="4"/>
  <c r="AB56" i="4"/>
  <c r="AD56" i="4"/>
  <c r="AE56" i="4"/>
  <c r="AF56" i="4"/>
  <c r="AG56" i="4"/>
  <c r="S57" i="4"/>
  <c r="T57" i="4"/>
  <c r="U57" i="4"/>
  <c r="V57" i="4"/>
  <c r="Y57" i="4"/>
  <c r="L57" i="4" s="1"/>
  <c r="Z57" i="4"/>
  <c r="AA57" i="4"/>
  <c r="AB57" i="4"/>
  <c r="AD57" i="4"/>
  <c r="AE57" i="4"/>
  <c r="AF57" i="4"/>
  <c r="AG57" i="4"/>
  <c r="S58" i="4"/>
  <c r="T58" i="4"/>
  <c r="U58" i="4"/>
  <c r="V58" i="4"/>
  <c r="Y58" i="4"/>
  <c r="L58" i="4" s="1"/>
  <c r="Z58" i="4"/>
  <c r="AA58" i="4"/>
  <c r="AB58" i="4"/>
  <c r="AD58" i="4"/>
  <c r="AE58" i="4"/>
  <c r="AF58" i="4"/>
  <c r="AG58" i="4"/>
  <c r="S59" i="4"/>
  <c r="T59" i="4"/>
  <c r="U59" i="4"/>
  <c r="V59" i="4"/>
  <c r="Y59" i="4"/>
  <c r="L59" i="4" s="1"/>
  <c r="Z59" i="4"/>
  <c r="AA59" i="4"/>
  <c r="AB59" i="4"/>
  <c r="AD59" i="4"/>
  <c r="AE59" i="4"/>
  <c r="AF59" i="4"/>
  <c r="AG59" i="4"/>
  <c r="L60" i="4"/>
  <c r="S60" i="4"/>
  <c r="T60" i="4"/>
  <c r="U60" i="4"/>
  <c r="V60" i="4"/>
  <c r="Y60" i="4"/>
  <c r="Z60" i="4"/>
  <c r="AA60" i="4"/>
  <c r="AB60" i="4"/>
  <c r="AD60" i="4"/>
  <c r="AE60" i="4"/>
  <c r="AF60" i="4"/>
  <c r="AG60" i="4"/>
  <c r="S61" i="4"/>
  <c r="T61" i="4"/>
  <c r="U61" i="4"/>
  <c r="V61" i="4"/>
  <c r="Y61" i="4"/>
  <c r="L61" i="4" s="1"/>
  <c r="Z61" i="4"/>
  <c r="AA61" i="4"/>
  <c r="AB61" i="4"/>
  <c r="AD61" i="4"/>
  <c r="AE61" i="4"/>
  <c r="AF61" i="4"/>
  <c r="AG61" i="4"/>
  <c r="S63" i="4"/>
  <c r="T63" i="4"/>
  <c r="U63" i="4"/>
  <c r="V63" i="4"/>
  <c r="Y63" i="4"/>
  <c r="L63" i="4" s="1"/>
  <c r="Z63" i="4"/>
  <c r="AA63" i="4"/>
  <c r="AB63" i="4"/>
  <c r="AD63" i="4"/>
  <c r="AE63" i="4"/>
  <c r="AF63" i="4"/>
  <c r="AG63" i="4"/>
  <c r="L64" i="4"/>
  <c r="S64" i="4"/>
  <c r="T64" i="4"/>
  <c r="U64" i="4"/>
  <c r="V64" i="4"/>
  <c r="Y64" i="4"/>
  <c r="Z64" i="4"/>
  <c r="AA64" i="4"/>
  <c r="AB64" i="4"/>
  <c r="AD64" i="4"/>
  <c r="AE64" i="4"/>
  <c r="AF64" i="4"/>
  <c r="AG64" i="4"/>
  <c r="AD12" i="4"/>
  <c r="AE12" i="4"/>
  <c r="AF12" i="4"/>
  <c r="AG12" i="4"/>
  <c r="AD13" i="4"/>
  <c r="AE13" i="4"/>
  <c r="AF13" i="4"/>
  <c r="AG13" i="4"/>
  <c r="AD14" i="4"/>
  <c r="AE14" i="4"/>
  <c r="AF14" i="4"/>
  <c r="AG14" i="4"/>
  <c r="AD15" i="4"/>
  <c r="AE15" i="4"/>
  <c r="AF15" i="4"/>
  <c r="AG15" i="4"/>
  <c r="AD16" i="4"/>
  <c r="AE16" i="4"/>
  <c r="AF16" i="4"/>
  <c r="AG16" i="4"/>
  <c r="AD17" i="4"/>
  <c r="AE17" i="4"/>
  <c r="AF17" i="4"/>
  <c r="AG17" i="4"/>
  <c r="AD18" i="4"/>
  <c r="AE18" i="4"/>
  <c r="AF18" i="4"/>
  <c r="AG18" i="4"/>
  <c r="AD19" i="4"/>
  <c r="AE19" i="4"/>
  <c r="AF19" i="4"/>
  <c r="AG19" i="4"/>
  <c r="AD20" i="4"/>
  <c r="AE20" i="4"/>
  <c r="AF20" i="4"/>
  <c r="AG20" i="4"/>
  <c r="AD21" i="4"/>
  <c r="AE21" i="4"/>
  <c r="AF21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AD37" i="4"/>
  <c r="AE37" i="4"/>
  <c r="AF37" i="4"/>
  <c r="AG37" i="4"/>
  <c r="AD38" i="4"/>
  <c r="AE38" i="4"/>
  <c r="AF38" i="4"/>
  <c r="AG38" i="4"/>
  <c r="AD39" i="4"/>
  <c r="AE39" i="4"/>
  <c r="AF39" i="4"/>
  <c r="AG39" i="4"/>
  <c r="AD40" i="4"/>
  <c r="AE40" i="4"/>
  <c r="AF40" i="4"/>
  <c r="AG40" i="4"/>
  <c r="AD41" i="4"/>
  <c r="AE41" i="4"/>
  <c r="AF41" i="4"/>
  <c r="AG41" i="4"/>
  <c r="AD42" i="4"/>
  <c r="AE42" i="4"/>
  <c r="AF42" i="4"/>
  <c r="AG42" i="4"/>
  <c r="AD43" i="4"/>
  <c r="AE43" i="4"/>
  <c r="AF43" i="4"/>
  <c r="AG43" i="4"/>
  <c r="AD44" i="4"/>
  <c r="AE44" i="4"/>
  <c r="AF44" i="4"/>
  <c r="AG44" i="4"/>
  <c r="AD45" i="4"/>
  <c r="AE45" i="4"/>
  <c r="AF45" i="4"/>
  <c r="AG45" i="4"/>
  <c r="AD46" i="4"/>
  <c r="AE46" i="4"/>
  <c r="AF46" i="4"/>
  <c r="AG46" i="4"/>
  <c r="AD47" i="4"/>
  <c r="AE47" i="4"/>
  <c r="AF47" i="4"/>
  <c r="AG47" i="4"/>
  <c r="AD48" i="4"/>
  <c r="AE48" i="4"/>
  <c r="AF48" i="4"/>
  <c r="AG48" i="4"/>
  <c r="AD49" i="4"/>
  <c r="AE49" i="4"/>
  <c r="AF49" i="4"/>
  <c r="AG49" i="4"/>
  <c r="AD50" i="4"/>
  <c r="AE50" i="4"/>
  <c r="AF50" i="4"/>
  <c r="AG50" i="4"/>
  <c r="AD51" i="4"/>
  <c r="AE51" i="4"/>
  <c r="AF51" i="4"/>
  <c r="AG51" i="4"/>
  <c r="AD52" i="4"/>
  <c r="AE52" i="4"/>
  <c r="AF52" i="4"/>
  <c r="AG52" i="4"/>
  <c r="AD53" i="4"/>
  <c r="AE53" i="4"/>
  <c r="AF53" i="4"/>
  <c r="AG53" i="4"/>
  <c r="AD54" i="4"/>
  <c r="AE54" i="4"/>
  <c r="AF54" i="4"/>
  <c r="AG54" i="4"/>
  <c r="AD55" i="4"/>
  <c r="AE55" i="4"/>
  <c r="AF55" i="4"/>
  <c r="AG55" i="4"/>
  <c r="S12" i="4"/>
  <c r="T12" i="4"/>
  <c r="U12" i="4"/>
  <c r="V12" i="4"/>
  <c r="Y12" i="4"/>
  <c r="Z12" i="4"/>
  <c r="AA12" i="4"/>
  <c r="AB12" i="4"/>
  <c r="S13" i="4"/>
  <c r="T13" i="4"/>
  <c r="U13" i="4"/>
  <c r="V13" i="4"/>
  <c r="Y13" i="4"/>
  <c r="Z13" i="4"/>
  <c r="AA13" i="4"/>
  <c r="AB13" i="4"/>
  <c r="S14" i="4"/>
  <c r="T14" i="4"/>
  <c r="U14" i="4"/>
  <c r="V14" i="4"/>
  <c r="Y14" i="4"/>
  <c r="Z14" i="4"/>
  <c r="AA14" i="4"/>
  <c r="AB14" i="4"/>
  <c r="S15" i="4"/>
  <c r="T15" i="4"/>
  <c r="U15" i="4"/>
  <c r="V15" i="4"/>
  <c r="Y15" i="4"/>
  <c r="Z15" i="4"/>
  <c r="AA15" i="4"/>
  <c r="AB15" i="4"/>
  <c r="S16" i="4"/>
  <c r="T16" i="4"/>
  <c r="U16" i="4"/>
  <c r="V16" i="4"/>
  <c r="Y16" i="4"/>
  <c r="Z16" i="4"/>
  <c r="AA16" i="4"/>
  <c r="AB16" i="4"/>
  <c r="S17" i="4"/>
  <c r="T17" i="4"/>
  <c r="U17" i="4"/>
  <c r="V17" i="4"/>
  <c r="Y17" i="4"/>
  <c r="Z17" i="4"/>
  <c r="AA17" i="4"/>
  <c r="AB17" i="4"/>
  <c r="S18" i="4"/>
  <c r="T18" i="4"/>
  <c r="U18" i="4"/>
  <c r="V18" i="4"/>
  <c r="Y18" i="4"/>
  <c r="Z18" i="4"/>
  <c r="AA18" i="4"/>
  <c r="AB18" i="4"/>
  <c r="S19" i="4"/>
  <c r="T19" i="4"/>
  <c r="U19" i="4"/>
  <c r="V19" i="4"/>
  <c r="Y19" i="4"/>
  <c r="Z19" i="4"/>
  <c r="AA19" i="4"/>
  <c r="AB19" i="4"/>
  <c r="S20" i="4"/>
  <c r="T20" i="4"/>
  <c r="U20" i="4"/>
  <c r="V20" i="4"/>
  <c r="Y20" i="4"/>
  <c r="Z20" i="4"/>
  <c r="AA20" i="4"/>
  <c r="AB20" i="4"/>
  <c r="S21" i="4"/>
  <c r="T21" i="4"/>
  <c r="U21" i="4"/>
  <c r="V21" i="4"/>
  <c r="Y21" i="4"/>
  <c r="Z21" i="4"/>
  <c r="AA21" i="4"/>
  <c r="AB21" i="4"/>
  <c r="S22" i="4"/>
  <c r="T22" i="4"/>
  <c r="U22" i="4"/>
  <c r="V22" i="4"/>
  <c r="Y22" i="4"/>
  <c r="Z22" i="4"/>
  <c r="AA22" i="4"/>
  <c r="AB22" i="4"/>
  <c r="S23" i="4"/>
  <c r="T23" i="4"/>
  <c r="U23" i="4"/>
  <c r="V23" i="4"/>
  <c r="Y23" i="4"/>
  <c r="Z23" i="4"/>
  <c r="AA23" i="4"/>
  <c r="AB23" i="4"/>
  <c r="S24" i="4"/>
  <c r="T24" i="4"/>
  <c r="U24" i="4"/>
  <c r="V24" i="4"/>
  <c r="Y24" i="4"/>
  <c r="Z24" i="4"/>
  <c r="AA24" i="4"/>
  <c r="AB24" i="4"/>
  <c r="S25" i="4"/>
  <c r="T25" i="4"/>
  <c r="U25" i="4"/>
  <c r="V25" i="4"/>
  <c r="Y25" i="4"/>
  <c r="Z25" i="4"/>
  <c r="AA25" i="4"/>
  <c r="AB25" i="4"/>
  <c r="S26" i="4"/>
  <c r="T26" i="4"/>
  <c r="U26" i="4"/>
  <c r="V26" i="4"/>
  <c r="Y26" i="4"/>
  <c r="Z26" i="4"/>
  <c r="AA26" i="4"/>
  <c r="AB26" i="4"/>
  <c r="S27" i="4"/>
  <c r="T27" i="4"/>
  <c r="U27" i="4"/>
  <c r="V27" i="4"/>
  <c r="Y27" i="4"/>
  <c r="Z27" i="4"/>
  <c r="AA27" i="4"/>
  <c r="AB27" i="4"/>
  <c r="S28" i="4"/>
  <c r="T28" i="4"/>
  <c r="U28" i="4"/>
  <c r="V28" i="4"/>
  <c r="Y28" i="4"/>
  <c r="Z28" i="4"/>
  <c r="AA28" i="4"/>
  <c r="AB28" i="4"/>
  <c r="S29" i="4"/>
  <c r="T29" i="4"/>
  <c r="U29" i="4"/>
  <c r="V29" i="4"/>
  <c r="Y29" i="4"/>
  <c r="Z29" i="4"/>
  <c r="AA29" i="4"/>
  <c r="AB29" i="4"/>
  <c r="S30" i="4"/>
  <c r="T30" i="4"/>
  <c r="U30" i="4"/>
  <c r="V30" i="4"/>
  <c r="Y30" i="4"/>
  <c r="Z30" i="4"/>
  <c r="AA30" i="4"/>
  <c r="AB30" i="4"/>
  <c r="S31" i="4"/>
  <c r="T31" i="4"/>
  <c r="U31" i="4"/>
  <c r="V31" i="4"/>
  <c r="Y31" i="4"/>
  <c r="Z31" i="4"/>
  <c r="AA31" i="4"/>
  <c r="AB31" i="4"/>
  <c r="S32" i="4"/>
  <c r="T32" i="4"/>
  <c r="U32" i="4"/>
  <c r="V32" i="4"/>
  <c r="Y32" i="4"/>
  <c r="Z32" i="4"/>
  <c r="AA32" i="4"/>
  <c r="AB32" i="4"/>
  <c r="S33" i="4"/>
  <c r="T33" i="4"/>
  <c r="U33" i="4"/>
  <c r="V33" i="4"/>
  <c r="Y33" i="4"/>
  <c r="Z33" i="4"/>
  <c r="AA33" i="4"/>
  <c r="AB33" i="4"/>
  <c r="S34" i="4"/>
  <c r="T34" i="4"/>
  <c r="U34" i="4"/>
  <c r="V34" i="4"/>
  <c r="Y34" i="4"/>
  <c r="Z34" i="4"/>
  <c r="AA34" i="4"/>
  <c r="AB34" i="4"/>
  <c r="S35" i="4"/>
  <c r="T35" i="4"/>
  <c r="U35" i="4"/>
  <c r="V35" i="4"/>
  <c r="Y35" i="4"/>
  <c r="Z35" i="4"/>
  <c r="AA35" i="4"/>
  <c r="AB35" i="4"/>
  <c r="S36" i="4"/>
  <c r="T36" i="4"/>
  <c r="U36" i="4"/>
  <c r="V36" i="4"/>
  <c r="Y36" i="4"/>
  <c r="Z36" i="4"/>
  <c r="AA36" i="4"/>
  <c r="AB36" i="4"/>
  <c r="S37" i="4"/>
  <c r="T37" i="4"/>
  <c r="U37" i="4"/>
  <c r="V37" i="4"/>
  <c r="Y37" i="4"/>
  <c r="Z37" i="4"/>
  <c r="AA37" i="4"/>
  <c r="AB37" i="4"/>
  <c r="S38" i="4"/>
  <c r="T38" i="4"/>
  <c r="U38" i="4"/>
  <c r="V38" i="4"/>
  <c r="Y38" i="4"/>
  <c r="Z38" i="4"/>
  <c r="AA38" i="4"/>
  <c r="AB38" i="4"/>
  <c r="S39" i="4"/>
  <c r="T39" i="4"/>
  <c r="U39" i="4"/>
  <c r="V39" i="4"/>
  <c r="Y39" i="4"/>
  <c r="Z39" i="4"/>
  <c r="AA39" i="4"/>
  <c r="AB39" i="4"/>
  <c r="S40" i="4"/>
  <c r="T40" i="4"/>
  <c r="U40" i="4"/>
  <c r="V40" i="4"/>
  <c r="Y40" i="4"/>
  <c r="L40" i="4" s="1"/>
  <c r="Z40" i="4"/>
  <c r="AA40" i="4"/>
  <c r="AB40" i="4"/>
  <c r="S41" i="4"/>
  <c r="T41" i="4"/>
  <c r="U41" i="4"/>
  <c r="V41" i="4"/>
  <c r="Y41" i="4"/>
  <c r="Z41" i="4"/>
  <c r="AA41" i="4"/>
  <c r="AB41" i="4"/>
  <c r="S42" i="4"/>
  <c r="T42" i="4"/>
  <c r="U42" i="4"/>
  <c r="V42" i="4"/>
  <c r="Y42" i="4"/>
  <c r="L42" i="4" s="1"/>
  <c r="Z42" i="4"/>
  <c r="AA42" i="4"/>
  <c r="AB42" i="4"/>
  <c r="S43" i="4"/>
  <c r="T43" i="4"/>
  <c r="U43" i="4"/>
  <c r="V43" i="4"/>
  <c r="Y43" i="4"/>
  <c r="Z43" i="4"/>
  <c r="AA43" i="4"/>
  <c r="AB43" i="4"/>
  <c r="S44" i="4"/>
  <c r="T44" i="4"/>
  <c r="U44" i="4"/>
  <c r="V44" i="4"/>
  <c r="Y44" i="4"/>
  <c r="L44" i="4" s="1"/>
  <c r="Z44" i="4"/>
  <c r="AA44" i="4"/>
  <c r="AB44" i="4"/>
  <c r="S45" i="4"/>
  <c r="T45" i="4"/>
  <c r="U45" i="4"/>
  <c r="V45" i="4"/>
  <c r="Y45" i="4"/>
  <c r="Z45" i="4"/>
  <c r="AA45" i="4"/>
  <c r="AB45" i="4"/>
  <c r="S46" i="4"/>
  <c r="T46" i="4"/>
  <c r="U46" i="4"/>
  <c r="V46" i="4"/>
  <c r="Y46" i="4"/>
  <c r="L46" i="4" s="1"/>
  <c r="Z46" i="4"/>
  <c r="AA46" i="4"/>
  <c r="AB46" i="4"/>
  <c r="S47" i="4"/>
  <c r="T47" i="4"/>
  <c r="U47" i="4"/>
  <c r="V47" i="4"/>
  <c r="Y47" i="4"/>
  <c r="Z47" i="4"/>
  <c r="AA47" i="4"/>
  <c r="AB47" i="4"/>
  <c r="S48" i="4"/>
  <c r="T48" i="4"/>
  <c r="U48" i="4"/>
  <c r="V48" i="4"/>
  <c r="Y48" i="4"/>
  <c r="L48" i="4" s="1"/>
  <c r="Z48" i="4"/>
  <c r="AA48" i="4"/>
  <c r="AB48" i="4"/>
  <c r="S49" i="4"/>
  <c r="T49" i="4"/>
  <c r="U49" i="4"/>
  <c r="V49" i="4"/>
  <c r="Y49" i="4"/>
  <c r="Z49" i="4"/>
  <c r="AA49" i="4"/>
  <c r="AB49" i="4"/>
  <c r="S50" i="4"/>
  <c r="T50" i="4"/>
  <c r="U50" i="4"/>
  <c r="V50" i="4"/>
  <c r="Y50" i="4"/>
  <c r="L50" i="4" s="1"/>
  <c r="Z50" i="4"/>
  <c r="AA50" i="4"/>
  <c r="AB50" i="4"/>
  <c r="S51" i="4"/>
  <c r="T51" i="4"/>
  <c r="U51" i="4"/>
  <c r="V51" i="4"/>
  <c r="Y51" i="4"/>
  <c r="Z51" i="4"/>
  <c r="AA51" i="4"/>
  <c r="AB51" i="4"/>
  <c r="S52" i="4"/>
  <c r="T52" i="4"/>
  <c r="U52" i="4"/>
  <c r="V52" i="4"/>
  <c r="Y52" i="4"/>
  <c r="L52" i="4" s="1"/>
  <c r="Z52" i="4"/>
  <c r="AA52" i="4"/>
  <c r="AB52" i="4"/>
  <c r="S53" i="4"/>
  <c r="T53" i="4"/>
  <c r="U53" i="4"/>
  <c r="V53" i="4"/>
  <c r="Y53" i="4"/>
  <c r="Z53" i="4"/>
  <c r="AA53" i="4"/>
  <c r="AB53" i="4"/>
  <c r="S54" i="4"/>
  <c r="T54" i="4"/>
  <c r="U54" i="4"/>
  <c r="V54" i="4"/>
  <c r="Y54" i="4"/>
  <c r="L54" i="4" s="1"/>
  <c r="Z54" i="4"/>
  <c r="AA54" i="4"/>
  <c r="AB54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1" i="4"/>
  <c r="L43" i="4"/>
  <c r="L45" i="4"/>
  <c r="L47" i="4"/>
  <c r="L49" i="4"/>
  <c r="L51" i="4"/>
  <c r="L53" i="4"/>
  <c r="BH7" i="2"/>
  <c r="K3" i="9" s="1"/>
  <c r="BH8" i="2"/>
  <c r="K4" i="9" s="1"/>
  <c r="BH9" i="2"/>
  <c r="K5" i="9" s="1"/>
  <c r="BH10" i="2"/>
  <c r="K6" i="9" s="1"/>
  <c r="BH11" i="2"/>
  <c r="K7" i="9" s="1"/>
  <c r="BH12" i="2"/>
  <c r="K8" i="9" s="1"/>
  <c r="BH13" i="2"/>
  <c r="K9" i="9" s="1"/>
  <c r="BH14" i="2"/>
  <c r="K10" i="9" s="1"/>
  <c r="BH15" i="2"/>
  <c r="K11" i="9" s="1"/>
  <c r="BH16" i="2"/>
  <c r="K12" i="9" s="1"/>
  <c r="BH17" i="2"/>
  <c r="K13" i="9" s="1"/>
  <c r="BH18" i="2"/>
  <c r="K14" i="9" s="1"/>
  <c r="BH19" i="2"/>
  <c r="K15" i="9" s="1"/>
  <c r="BH20" i="2"/>
  <c r="K16" i="9" s="1"/>
  <c r="BH21" i="2"/>
  <c r="K17" i="9" s="1"/>
  <c r="BH22" i="2"/>
  <c r="K18" i="9" s="1"/>
  <c r="BH23" i="2"/>
  <c r="K19" i="9" s="1"/>
  <c r="BH24" i="2"/>
  <c r="K20" i="9" s="1"/>
  <c r="BH25" i="2"/>
  <c r="K21" i="9" s="1"/>
  <c r="BH26" i="2"/>
  <c r="K22" i="9" s="1"/>
  <c r="BH27" i="2"/>
  <c r="K23" i="9" s="1"/>
  <c r="BH28" i="2"/>
  <c r="K24" i="9" s="1"/>
  <c r="BH29" i="2"/>
  <c r="K25" i="9" s="1"/>
  <c r="BH30" i="2"/>
  <c r="K26" i="9" s="1"/>
  <c r="BH31" i="2"/>
  <c r="K27" i="9" s="1"/>
  <c r="BH32" i="2"/>
  <c r="K28" i="9" s="1"/>
  <c r="BH33" i="2"/>
  <c r="K29" i="9" s="1"/>
  <c r="BH34" i="2"/>
  <c r="K30" i="9" s="1"/>
  <c r="BH35" i="2"/>
  <c r="K31" i="9" s="1"/>
  <c r="BH36" i="2"/>
  <c r="K32" i="9" s="1"/>
  <c r="BH37" i="2"/>
  <c r="K33" i="9" s="1"/>
  <c r="BH38" i="2"/>
  <c r="K34" i="9" s="1"/>
  <c r="BH39" i="2"/>
  <c r="K35" i="9" s="1"/>
  <c r="BH40" i="2"/>
  <c r="K36" i="9" s="1"/>
  <c r="BH41" i="2"/>
  <c r="K37" i="9" s="1"/>
  <c r="BH42" i="2"/>
  <c r="K38" i="9" s="1"/>
  <c r="BH43" i="2"/>
  <c r="K39" i="9" s="1"/>
  <c r="BH44" i="2"/>
  <c r="K40" i="9" s="1"/>
  <c r="BH45" i="2"/>
  <c r="K41" i="9" s="1"/>
  <c r="BH46" i="2"/>
  <c r="K42" i="9" s="1"/>
  <c r="BH47" i="2"/>
  <c r="K43" i="9" s="1"/>
  <c r="BH48" i="2"/>
  <c r="K44" i="9" s="1"/>
  <c r="BH49" i="2"/>
  <c r="K45" i="9" s="1"/>
  <c r="BH50" i="2"/>
  <c r="K46" i="9" s="1"/>
  <c r="BH51" i="2"/>
  <c r="K47" i="9" s="1"/>
  <c r="BH52" i="2"/>
  <c r="K48" i="9" s="1"/>
  <c r="BH53" i="2"/>
  <c r="K49" i="9" s="1"/>
  <c r="BH54" i="2"/>
  <c r="K50" i="9" s="1"/>
  <c r="BH6" i="2"/>
  <c r="K2" i="9" s="1"/>
  <c r="AU50" i="2"/>
  <c r="AV50" i="2" s="1"/>
  <c r="CH50" i="2" s="1"/>
  <c r="AU51" i="2"/>
  <c r="AV51" i="2" s="1"/>
  <c r="CH51" i="2" s="1"/>
  <c r="AU52" i="2"/>
  <c r="AV52" i="2" s="1"/>
  <c r="CH52" i="2" s="1"/>
  <c r="AU53" i="2"/>
  <c r="AV53" i="2" s="1"/>
  <c r="CH53" i="2" s="1"/>
  <c r="AU28" i="2"/>
  <c r="AV28" i="2" s="1"/>
  <c r="CH28" i="2" s="1"/>
  <c r="AU29" i="2"/>
  <c r="AV29" i="2" s="1"/>
  <c r="CH29" i="2" s="1"/>
  <c r="AU30" i="2"/>
  <c r="AV30" i="2" s="1"/>
  <c r="CH30" i="2" s="1"/>
  <c r="AU31" i="2"/>
  <c r="AV31" i="2" s="1"/>
  <c r="CH31" i="2" s="1"/>
  <c r="AU32" i="2"/>
  <c r="AV32" i="2" s="1"/>
  <c r="CH32" i="2" s="1"/>
  <c r="AU33" i="2"/>
  <c r="AV33" i="2" s="1"/>
  <c r="CH33" i="2" s="1"/>
  <c r="AU34" i="2"/>
  <c r="AV34" i="2" s="1"/>
  <c r="CH34" i="2" s="1"/>
  <c r="AU35" i="2"/>
  <c r="AV35" i="2" s="1"/>
  <c r="CH35" i="2" s="1"/>
  <c r="AU36" i="2"/>
  <c r="AV36" i="2" s="1"/>
  <c r="CH36" i="2" s="1"/>
  <c r="AU37" i="2"/>
  <c r="AV37" i="2" s="1"/>
  <c r="CH37" i="2" s="1"/>
  <c r="AU38" i="2"/>
  <c r="AV38" i="2" s="1"/>
  <c r="CH38" i="2" s="1"/>
  <c r="AU39" i="2"/>
  <c r="AV39" i="2" s="1"/>
  <c r="CH39" i="2" s="1"/>
  <c r="AU40" i="2"/>
  <c r="AV40" i="2" s="1"/>
  <c r="CH40" i="2" s="1"/>
  <c r="AU41" i="2"/>
  <c r="AV41" i="2" s="1"/>
  <c r="CH41" i="2" s="1"/>
  <c r="AU42" i="2"/>
  <c r="AV42" i="2" s="1"/>
  <c r="CH42" i="2" s="1"/>
  <c r="AU43" i="2"/>
  <c r="AV43" i="2" s="1"/>
  <c r="CH43" i="2" s="1"/>
  <c r="AU44" i="2"/>
  <c r="AV44" i="2" s="1"/>
  <c r="CH44" i="2" s="1"/>
  <c r="AU45" i="2"/>
  <c r="AV45" i="2" s="1"/>
  <c r="CH45" i="2" s="1"/>
  <c r="AU46" i="2"/>
  <c r="AV46" i="2" s="1"/>
  <c r="CH46" i="2" s="1"/>
  <c r="AU47" i="2"/>
  <c r="AV47" i="2" s="1"/>
  <c r="CH47" i="2" s="1"/>
  <c r="AU48" i="2"/>
  <c r="AV48" i="2" s="1"/>
  <c r="CH48" i="2" s="1"/>
  <c r="AU49" i="2"/>
  <c r="AV49" i="2" s="1"/>
  <c r="CH49" i="2" s="1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U54" i="2"/>
  <c r="AV54" i="2" s="1"/>
  <c r="CH54" i="2" s="1"/>
  <c r="F37" i="9"/>
  <c r="BA41" i="2"/>
  <c r="D37" i="9" s="1"/>
  <c r="F38" i="9"/>
  <c r="BA42" i="2"/>
  <c r="D38" i="9" s="1"/>
  <c r="F39" i="9"/>
  <c r="BA43" i="2"/>
  <c r="D39" i="9" s="1"/>
  <c r="F40" i="9"/>
  <c r="BA44" i="2"/>
  <c r="D40" i="9" s="1"/>
  <c r="F41" i="9"/>
  <c r="BA45" i="2"/>
  <c r="D41" i="9" s="1"/>
  <c r="F42" i="9"/>
  <c r="BA46" i="2"/>
  <c r="D42" i="9" s="1"/>
  <c r="F43" i="9"/>
  <c r="BA47" i="2"/>
  <c r="D43" i="9" s="1"/>
  <c r="F44" i="9"/>
  <c r="BA48" i="2"/>
  <c r="D44" i="9" s="1"/>
  <c r="F45" i="9"/>
  <c r="BA49" i="2"/>
  <c r="D45" i="9" s="1"/>
  <c r="F46" i="9"/>
  <c r="BA50" i="2"/>
  <c r="D46" i="9" s="1"/>
  <c r="F47" i="9"/>
  <c r="BA51" i="2"/>
  <c r="D47" i="9" s="1"/>
  <c r="F48" i="9"/>
  <c r="BA52" i="2"/>
  <c r="D48" i="9" s="1"/>
  <c r="F49" i="9"/>
  <c r="BA53" i="2"/>
  <c r="D49" i="9" s="1"/>
  <c r="F50" i="9"/>
  <c r="BA54" i="2"/>
  <c r="D50" i="9" s="1"/>
  <c r="F35" i="9"/>
  <c r="BA39" i="2"/>
  <c r="D35" i="9" s="1"/>
  <c r="F36" i="9"/>
  <c r="BA40" i="2"/>
  <c r="D36" i="9" s="1"/>
  <c r="F34" i="9"/>
  <c r="AU7" i="2"/>
  <c r="AU8" i="2"/>
  <c r="AU9" i="2"/>
  <c r="AU10" i="2"/>
  <c r="AV10" i="2" s="1"/>
  <c r="CH10" i="2" s="1"/>
  <c r="AU11" i="2"/>
  <c r="AV11" i="2" s="1"/>
  <c r="CH11" i="2" s="1"/>
  <c r="AU12" i="2"/>
  <c r="AV12" i="2" s="1"/>
  <c r="CH12" i="2" s="1"/>
  <c r="AU13" i="2"/>
  <c r="AV13" i="2" s="1"/>
  <c r="CH13" i="2" s="1"/>
  <c r="AU14" i="2"/>
  <c r="AV14" i="2" s="1"/>
  <c r="CH14" i="2" s="1"/>
  <c r="AU15" i="2"/>
  <c r="AV15" i="2" s="1"/>
  <c r="CH15" i="2" s="1"/>
  <c r="AU16" i="2"/>
  <c r="AV16" i="2" s="1"/>
  <c r="CH16" i="2" s="1"/>
  <c r="AU17" i="2"/>
  <c r="AV17" i="2" s="1"/>
  <c r="CH17" i="2" s="1"/>
  <c r="AU18" i="2"/>
  <c r="AV18" i="2" s="1"/>
  <c r="CH18" i="2" s="1"/>
  <c r="AU19" i="2"/>
  <c r="AV19" i="2" s="1"/>
  <c r="CH19" i="2" s="1"/>
  <c r="AU20" i="2"/>
  <c r="AV20" i="2" s="1"/>
  <c r="CH20" i="2" s="1"/>
  <c r="AU21" i="2"/>
  <c r="AV21" i="2" s="1"/>
  <c r="CH21" i="2" s="1"/>
  <c r="AU22" i="2"/>
  <c r="AV22" i="2" s="1"/>
  <c r="CH22" i="2" s="1"/>
  <c r="AU23" i="2"/>
  <c r="AV23" i="2" s="1"/>
  <c r="CH23" i="2" s="1"/>
  <c r="AU24" i="2"/>
  <c r="AV24" i="2" s="1"/>
  <c r="CH24" i="2" s="1"/>
  <c r="AU25" i="2"/>
  <c r="AV25" i="2" s="1"/>
  <c r="CH25" i="2" s="1"/>
  <c r="AU26" i="2"/>
  <c r="AV26" i="2" s="1"/>
  <c r="CH26" i="2" s="1"/>
  <c r="AU27" i="2"/>
  <c r="AV27" i="2" s="1"/>
  <c r="CH27" i="2" s="1"/>
  <c r="AU6" i="2"/>
  <c r="F21" i="9"/>
  <c r="F22" i="9"/>
  <c r="F27" i="9"/>
  <c r="F23" i="9"/>
  <c r="G3" i="7"/>
  <c r="F3" i="7"/>
  <c r="D3" i="7"/>
  <c r="C3" i="7"/>
  <c r="BA7" i="2"/>
  <c r="D3" i="9" s="1"/>
  <c r="BA8" i="2"/>
  <c r="D4" i="9" s="1"/>
  <c r="BA9" i="2"/>
  <c r="D5" i="9" s="1"/>
  <c r="BA10" i="2"/>
  <c r="D6" i="9" s="1"/>
  <c r="BA11" i="2"/>
  <c r="D7" i="9" s="1"/>
  <c r="BA12" i="2"/>
  <c r="D8" i="9" s="1"/>
  <c r="BA13" i="2"/>
  <c r="D9" i="9" s="1"/>
  <c r="BA14" i="2"/>
  <c r="D10" i="9" s="1"/>
  <c r="BA15" i="2"/>
  <c r="D11" i="9" s="1"/>
  <c r="BA16" i="2"/>
  <c r="D12" i="9" s="1"/>
  <c r="BA17" i="2"/>
  <c r="D13" i="9" s="1"/>
  <c r="F13" i="9"/>
  <c r="BA18" i="2"/>
  <c r="D14" i="9" s="1"/>
  <c r="F14" i="9"/>
  <c r="BA19" i="2"/>
  <c r="D15" i="9" s="1"/>
  <c r="F15" i="9"/>
  <c r="BA20" i="2"/>
  <c r="D16" i="9" s="1"/>
  <c r="F16" i="9"/>
  <c r="BA21" i="2"/>
  <c r="D17" i="9" s="1"/>
  <c r="F17" i="9"/>
  <c r="BA22" i="2"/>
  <c r="D18" i="9" s="1"/>
  <c r="F18" i="9"/>
  <c r="BA23" i="2"/>
  <c r="D19" i="9" s="1"/>
  <c r="F19" i="9"/>
  <c r="BA24" i="2"/>
  <c r="D20" i="9" s="1"/>
  <c r="F20" i="9"/>
  <c r="F24" i="9"/>
  <c r="F25" i="9"/>
  <c r="F26" i="9"/>
  <c r="F28" i="9"/>
  <c r="F29" i="9"/>
  <c r="F30" i="9"/>
  <c r="F31" i="9"/>
  <c r="F32" i="9"/>
  <c r="F33" i="9"/>
  <c r="BA6" i="2"/>
  <c r="D2" i="9" s="1"/>
  <c r="A1" i="4"/>
  <c r="A1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BA25" i="2"/>
  <c r="D21" i="9" s="1"/>
  <c r="BA26" i="2"/>
  <c r="D22" i="9" s="1"/>
  <c r="BA27" i="2"/>
  <c r="D23" i="9" s="1"/>
  <c r="BA28" i="2"/>
  <c r="D24" i="9" s="1"/>
  <c r="BA29" i="2"/>
  <c r="D25" i="9" s="1"/>
  <c r="BA30" i="2"/>
  <c r="D26" i="9" s="1"/>
  <c r="BA31" i="2"/>
  <c r="D27" i="9" s="1"/>
  <c r="BA32" i="2"/>
  <c r="D28" i="9" s="1"/>
  <c r="BA33" i="2"/>
  <c r="D29" i="9" s="1"/>
  <c r="BA34" i="2"/>
  <c r="D30" i="9" s="1"/>
  <c r="BA35" i="2"/>
  <c r="D31" i="9" s="1"/>
  <c r="BA36" i="2"/>
  <c r="D32" i="9" s="1"/>
  <c r="BA37" i="2"/>
  <c r="D33" i="9" s="1"/>
  <c r="BA38" i="2"/>
  <c r="D34" i="9" s="1"/>
  <c r="B3" i="7"/>
  <c r="L12" i="4" l="1"/>
  <c r="AW27" i="2"/>
  <c r="L23" i="9" s="1"/>
  <c r="C23" i="9"/>
  <c r="AW25" i="2"/>
  <c r="L21" i="9" s="1"/>
  <c r="C21" i="9"/>
  <c r="AW23" i="2"/>
  <c r="L19" i="9" s="1"/>
  <c r="C19" i="9"/>
  <c r="AW21" i="2"/>
  <c r="L17" i="9" s="1"/>
  <c r="C17" i="9"/>
  <c r="AW19" i="2"/>
  <c r="L15" i="9" s="1"/>
  <c r="C15" i="9"/>
  <c r="C50" i="9"/>
  <c r="AW54" i="2"/>
  <c r="L50" i="9" s="1"/>
  <c r="AW49" i="2"/>
  <c r="L45" i="9" s="1"/>
  <c r="C45" i="9"/>
  <c r="AW47" i="2"/>
  <c r="L43" i="9" s="1"/>
  <c r="C43" i="9"/>
  <c r="AW45" i="2"/>
  <c r="L41" i="9" s="1"/>
  <c r="C41" i="9"/>
  <c r="AW43" i="2"/>
  <c r="L39" i="9" s="1"/>
  <c r="C39" i="9"/>
  <c r="AW41" i="2"/>
  <c r="L37" i="9" s="1"/>
  <c r="C37" i="9"/>
  <c r="AW39" i="2"/>
  <c r="L35" i="9" s="1"/>
  <c r="C35" i="9"/>
  <c r="AW37" i="2"/>
  <c r="L33" i="9" s="1"/>
  <c r="C33" i="9"/>
  <c r="AW35" i="2"/>
  <c r="L31" i="9" s="1"/>
  <c r="C31" i="9"/>
  <c r="AW33" i="2"/>
  <c r="L29" i="9" s="1"/>
  <c r="C29" i="9"/>
  <c r="AW31" i="2"/>
  <c r="L27" i="9" s="1"/>
  <c r="C27" i="9"/>
  <c r="AW29" i="2"/>
  <c r="L25" i="9" s="1"/>
  <c r="C25" i="9"/>
  <c r="AW53" i="2"/>
  <c r="L49" i="9" s="1"/>
  <c r="C49" i="9"/>
  <c r="AW51" i="2"/>
  <c r="L47" i="9" s="1"/>
  <c r="C47" i="9"/>
  <c r="AW26" i="2"/>
  <c r="L22" i="9" s="1"/>
  <c r="C22" i="9"/>
  <c r="AW24" i="2"/>
  <c r="L20" i="9" s="1"/>
  <c r="C20" i="9"/>
  <c r="AW22" i="2"/>
  <c r="L18" i="9" s="1"/>
  <c r="C18" i="9"/>
  <c r="AW20" i="2"/>
  <c r="L16" i="9" s="1"/>
  <c r="C16" i="9"/>
  <c r="AW48" i="2"/>
  <c r="L44" i="9" s="1"/>
  <c r="C44" i="9"/>
  <c r="AW46" i="2"/>
  <c r="L42" i="9" s="1"/>
  <c r="C42" i="9"/>
  <c r="AW44" i="2"/>
  <c r="L40" i="9" s="1"/>
  <c r="C40" i="9"/>
  <c r="AW42" i="2"/>
  <c r="L38" i="9" s="1"/>
  <c r="C38" i="9"/>
  <c r="AW40" i="2"/>
  <c r="L36" i="9" s="1"/>
  <c r="C36" i="9"/>
  <c r="AW38" i="2"/>
  <c r="L34" i="9" s="1"/>
  <c r="C34" i="9"/>
  <c r="AW36" i="2"/>
  <c r="L32" i="9" s="1"/>
  <c r="C32" i="9"/>
  <c r="AW34" i="2"/>
  <c r="L30" i="9" s="1"/>
  <c r="C30" i="9"/>
  <c r="AW32" i="2"/>
  <c r="L28" i="9" s="1"/>
  <c r="C28" i="9"/>
  <c r="AW30" i="2"/>
  <c r="L26" i="9" s="1"/>
  <c r="C26" i="9"/>
  <c r="AW28" i="2"/>
  <c r="L24" i="9" s="1"/>
  <c r="C24" i="9"/>
  <c r="AW52" i="2"/>
  <c r="L48" i="9" s="1"/>
  <c r="C48" i="9"/>
  <c r="AW50" i="2"/>
  <c r="L46" i="9" s="1"/>
  <c r="C46" i="9"/>
  <c r="AW17" i="2"/>
  <c r="L13" i="9" s="1"/>
  <c r="C13" i="9"/>
  <c r="AW15" i="2"/>
  <c r="L11" i="9" s="1"/>
  <c r="C11" i="9"/>
  <c r="AW18" i="2"/>
  <c r="L14" i="9" s="1"/>
  <c r="C14" i="9"/>
  <c r="AW16" i="2"/>
  <c r="L12" i="9" s="1"/>
  <c r="C12" i="9"/>
  <c r="AW14" i="2"/>
  <c r="L10" i="9" s="1"/>
  <c r="C10" i="9"/>
  <c r="AW13" i="2"/>
  <c r="L9" i="9" s="1"/>
  <c r="C9" i="9"/>
  <c r="AW12" i="2"/>
  <c r="L8" i="9" s="1"/>
  <c r="C8" i="9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64" i="4"/>
  <c r="K59" i="4"/>
  <c r="K58" i="4"/>
  <c r="K57" i="4"/>
  <c r="K56" i="4"/>
  <c r="K63" i="4"/>
  <c r="K61" i="4"/>
  <c r="K60" i="4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W10" i="2"/>
  <c r="L6" i="9" s="1"/>
  <c r="C6" i="9"/>
  <c r="AW11" i="2"/>
  <c r="L7" i="9" s="1"/>
  <c r="C7" i="9"/>
  <c r="AV6" i="2"/>
  <c r="AV9" i="2"/>
  <c r="CH9" i="2" s="1"/>
  <c r="AV7" i="2"/>
  <c r="AV8" i="2"/>
  <c r="AC61" i="4"/>
  <c r="AC56" i="4"/>
  <c r="B64" i="4"/>
  <c r="B60" i="4"/>
  <c r="AC22" i="4"/>
  <c r="AC57" i="4"/>
  <c r="B58" i="4"/>
  <c r="AC23" i="4"/>
  <c r="B23" i="4"/>
  <c r="AC63" i="4"/>
  <c r="AC59" i="4"/>
  <c r="B61" i="4"/>
  <c r="AC58" i="4"/>
  <c r="B57" i="4"/>
  <c r="B56" i="4"/>
  <c r="AC64" i="4"/>
  <c r="B63" i="4"/>
  <c r="AC60" i="4"/>
  <c r="B59" i="4"/>
  <c r="AC48" i="4"/>
  <c r="AC36" i="4"/>
  <c r="AC46" i="4"/>
  <c r="AC54" i="4"/>
  <c r="AC30" i="4"/>
  <c r="AC40" i="4"/>
  <c r="AC15" i="4"/>
  <c r="AC52" i="4"/>
  <c r="AC38" i="4"/>
  <c r="AC26" i="4"/>
  <c r="AC44" i="4"/>
  <c r="AC34" i="4"/>
  <c r="AC31" i="4"/>
  <c r="B31" i="4"/>
  <c r="AC19" i="4"/>
  <c r="AC16" i="4"/>
  <c r="B16" i="4"/>
  <c r="B51" i="4"/>
  <c r="B49" i="4"/>
  <c r="B43" i="4"/>
  <c r="B41" i="4"/>
  <c r="B37" i="4"/>
  <c r="AC32" i="4"/>
  <c r="AC24" i="4"/>
  <c r="B24" i="4"/>
  <c r="AC17" i="4"/>
  <c r="B53" i="4"/>
  <c r="AC50" i="4"/>
  <c r="B47" i="4"/>
  <c r="B45" i="4"/>
  <c r="AC42" i="4"/>
  <c r="B39" i="4"/>
  <c r="B35" i="4"/>
  <c r="AC28" i="4"/>
  <c r="B28" i="4"/>
  <c r="AC27" i="4"/>
  <c r="B27" i="4"/>
  <c r="AC21" i="4"/>
  <c r="B21" i="4"/>
  <c r="AC20" i="4"/>
  <c r="B20" i="4"/>
  <c r="AC13" i="4"/>
  <c r="AC12" i="4"/>
  <c r="B12" i="4"/>
  <c r="B32" i="4"/>
  <c r="B54" i="4"/>
  <c r="AC53" i="4"/>
  <c r="B52" i="4"/>
  <c r="AC51" i="4"/>
  <c r="B50" i="4"/>
  <c r="AC49" i="4"/>
  <c r="B48" i="4"/>
  <c r="AC47" i="4"/>
  <c r="AC45" i="4"/>
  <c r="B44" i="4"/>
  <c r="AC43" i="4"/>
  <c r="B42" i="4"/>
  <c r="AC41" i="4"/>
  <c r="B40" i="4"/>
  <c r="AC39" i="4"/>
  <c r="B38" i="4"/>
  <c r="AC37" i="4"/>
  <c r="B36" i="4"/>
  <c r="AC35" i="4"/>
  <c r="B34" i="4"/>
  <c r="AC33" i="4"/>
  <c r="B33" i="4"/>
  <c r="AC29" i="4"/>
  <c r="B29" i="4"/>
  <c r="B26" i="4"/>
  <c r="AC25" i="4"/>
  <c r="B25" i="4"/>
  <c r="B22" i="4"/>
  <c r="B19" i="4"/>
  <c r="AC18" i="4"/>
  <c r="B18" i="4"/>
  <c r="B15" i="4"/>
  <c r="AC14" i="4"/>
  <c r="B17" i="4"/>
  <c r="B13" i="4"/>
  <c r="AF107" i="2" l="1"/>
  <c r="AS6" i="2"/>
  <c r="AS7" i="2" s="1"/>
  <c r="CH6" i="2"/>
  <c r="AW7" i="2"/>
  <c r="L3" i="9" s="1"/>
  <c r="CH7" i="2"/>
  <c r="AW8" i="2"/>
  <c r="L4" i="9" s="1"/>
  <c r="CH8" i="2"/>
  <c r="J3" i="7"/>
  <c r="K3" i="7"/>
  <c r="AQ12" i="4"/>
  <c r="AW6" i="2"/>
  <c r="L2" i="9" s="1"/>
  <c r="AW9" i="2"/>
  <c r="L5" i="9" s="1"/>
  <c r="C4" i="9"/>
  <c r="C3" i="9"/>
  <c r="C5" i="9"/>
  <c r="C2" i="9"/>
  <c r="B14" i="4"/>
  <c r="B30" i="4"/>
  <c r="B46" i="4"/>
  <c r="N3" i="7" l="1"/>
  <c r="E19" i="1"/>
  <c r="M3" i="7" s="1"/>
  <c r="L3" i="7"/>
  <c r="V17" i="1"/>
  <c r="AT6" i="2"/>
  <c r="AT7" i="2"/>
  <c r="AS8" i="2"/>
  <c r="S55" i="4"/>
  <c r="Y55" i="4"/>
  <c r="O3" i="7" l="1"/>
  <c r="U19" i="1"/>
  <c r="L24" i="1" s="1"/>
  <c r="R24" i="1" s="1"/>
  <c r="R26" i="1" s="1"/>
  <c r="S3" i="7" s="1"/>
  <c r="AT8" i="2"/>
  <c r="AS9" i="2"/>
  <c r="AB55" i="4"/>
  <c r="V55" i="4"/>
  <c r="AS10" i="2" l="1"/>
  <c r="AT9" i="2"/>
  <c r="AS11" i="2" l="1"/>
  <c r="AT10" i="2"/>
  <c r="V65" i="4"/>
  <c r="AG65" i="4"/>
  <c r="X65" i="4" s="1"/>
  <c r="AV65" i="4"/>
  <c r="AB65" i="4"/>
  <c r="AS12" i="2" l="1"/>
  <c r="AT11" i="2"/>
  <c r="AS13" i="2" l="1"/>
  <c r="AT12" i="2"/>
  <c r="U55" i="4"/>
  <c r="Z55" i="4"/>
  <c r="T55" i="4"/>
  <c r="AA55" i="4"/>
  <c r="K55" i="4" l="1"/>
  <c r="AS14" i="2"/>
  <c r="AT13" i="2"/>
  <c r="B55" i="4"/>
  <c r="L55" i="4"/>
  <c r="AC55" i="4"/>
  <c r="AS15" i="2" l="1"/>
  <c r="AT14" i="2"/>
  <c r="AS16" i="2" l="1"/>
  <c r="AT15" i="2"/>
  <c r="AD11" i="4"/>
  <c r="AF11" i="4"/>
  <c r="S11" i="4"/>
  <c r="U11" i="4"/>
  <c r="Y11" i="4"/>
  <c r="AA11" i="4"/>
  <c r="AU11" i="4"/>
  <c r="AS17" i="2" l="1"/>
  <c r="AT16" i="2"/>
  <c r="AS11" i="4"/>
  <c r="AU65" i="4"/>
  <c r="AA65" i="4"/>
  <c r="AF65" i="4"/>
  <c r="U65" i="4"/>
  <c r="AV62" i="4"/>
  <c r="V62" i="4"/>
  <c r="AB62" i="4"/>
  <c r="AG62" i="4"/>
  <c r="AT65" i="4"/>
  <c r="T65" i="4"/>
  <c r="AE65" i="4"/>
  <c r="AG6" i="4"/>
  <c r="AB6" i="4"/>
  <c r="Z65" i="4"/>
  <c r="AT62" i="4"/>
  <c r="T62" i="4"/>
  <c r="Z62" i="4"/>
  <c r="AE62" i="4"/>
  <c r="S65" i="4"/>
  <c r="Y65" i="4"/>
  <c r="AS65" i="4"/>
  <c r="AD65" i="4"/>
  <c r="AS18" i="2" l="1"/>
  <c r="AT17" i="2"/>
  <c r="AV6" i="4"/>
  <c r="AF62" i="4"/>
  <c r="S62" i="4"/>
  <c r="U62" i="4"/>
  <c r="AS62" i="4"/>
  <c r="Y62" i="4"/>
  <c r="AA62" i="4"/>
  <c r="AU62" i="4"/>
  <c r="AD62" i="4"/>
  <c r="AC65" i="4"/>
  <c r="L65" i="4"/>
  <c r="A61" i="11"/>
  <c r="B65" i="4"/>
  <c r="B61" i="11" l="1"/>
  <c r="D61" i="11" s="1"/>
  <c r="C61" i="11"/>
  <c r="F61" i="11"/>
  <c r="I61" i="11"/>
  <c r="H61" i="11"/>
  <c r="AS19" i="2"/>
  <c r="AT18" i="2"/>
  <c r="AC62" i="4"/>
  <c r="L62" i="4"/>
  <c r="B62" i="4"/>
  <c r="A58" i="11"/>
  <c r="K61" i="11"/>
  <c r="J61" i="11"/>
  <c r="M61" i="11"/>
  <c r="L61" i="11"/>
  <c r="G61" i="11"/>
  <c r="N61" i="11"/>
  <c r="G4" i="11"/>
  <c r="E61" i="11" l="1"/>
  <c r="B58" i="11"/>
  <c r="D58" i="11" s="1"/>
  <c r="C58" i="11"/>
  <c r="F58" i="11"/>
  <c r="H58" i="11"/>
  <c r="I58" i="11"/>
  <c r="AS20" i="2"/>
  <c r="AT19" i="2"/>
  <c r="AT11" i="4"/>
  <c r="AE11" i="4"/>
  <c r="T11" i="4"/>
  <c r="Z11" i="4"/>
  <c r="X62" i="4"/>
  <c r="N58" i="11"/>
  <c r="L58" i="11"/>
  <c r="M58" i="11"/>
  <c r="K58" i="11"/>
  <c r="G58" i="11"/>
  <c r="J58" i="11"/>
  <c r="AQ65" i="4"/>
  <c r="AH65" i="4"/>
  <c r="AJ65" i="4"/>
  <c r="AI65" i="4"/>
  <c r="AK65" i="4"/>
  <c r="E58" i="11" l="1"/>
  <c r="AS21" i="2"/>
  <c r="AT20" i="2"/>
  <c r="AT105" i="2"/>
  <c r="AV11" i="4"/>
  <c r="AG11" i="4"/>
  <c r="G6" i="11"/>
  <c r="G5" i="11"/>
  <c r="AQ62" i="4"/>
  <c r="AK62" i="4"/>
  <c r="AJ62" i="4"/>
  <c r="AI62" i="4"/>
  <c r="AH62" i="4"/>
  <c r="AR65" i="4"/>
  <c r="AS22" i="2" l="1"/>
  <c r="AT21" i="2"/>
  <c r="V11" i="4"/>
  <c r="AM62" i="4"/>
  <c r="AO65" i="4"/>
  <c r="AR62" i="4"/>
  <c r="AN65" i="4"/>
  <c r="AO62" i="4"/>
  <c r="AM65" i="4"/>
  <c r="AN62" i="4"/>
  <c r="AL62" i="4"/>
  <c r="AS23" i="2" l="1"/>
  <c r="AT22" i="2"/>
  <c r="X11" i="4"/>
  <c r="B11" i="4"/>
  <c r="AP62" i="4"/>
  <c r="K62" i="4" s="1"/>
  <c r="AS24" i="2" l="1"/>
  <c r="AT23" i="2"/>
  <c r="G7" i="11"/>
  <c r="AL65" i="4"/>
  <c r="AP65" i="4" s="1"/>
  <c r="K65" i="4" s="1"/>
  <c r="AS25" i="2" l="1"/>
  <c r="AT24" i="2"/>
  <c r="AH11" i="4"/>
  <c r="AI11" i="4"/>
  <c r="AJ11" i="4"/>
  <c r="AK11" i="4"/>
  <c r="AS26" i="2" l="1"/>
  <c r="AT25" i="2"/>
  <c r="AS27" i="2" l="1"/>
  <c r="AT26" i="2"/>
  <c r="U8" i="4"/>
  <c r="AS6" i="4"/>
  <c r="S10" i="4"/>
  <c r="AU9" i="4"/>
  <c r="AS10" i="4"/>
  <c r="AA9" i="4"/>
  <c r="U9" i="4"/>
  <c r="AT7" i="4"/>
  <c r="AF9" i="4"/>
  <c r="T7" i="4"/>
  <c r="AV7" i="4"/>
  <c r="AU10" i="4"/>
  <c r="U10" i="4"/>
  <c r="V7" i="4"/>
  <c r="AE7" i="4"/>
  <c r="AU7" i="4"/>
  <c r="AA10" i="4"/>
  <c r="AB7" i="4"/>
  <c r="V9" i="4"/>
  <c r="AF10" i="4"/>
  <c r="AG7" i="4"/>
  <c r="V10" i="4"/>
  <c r="AV9" i="4"/>
  <c r="U7" i="4"/>
  <c r="AF7" i="4"/>
  <c r="AG9" i="4"/>
  <c r="AV10" i="4"/>
  <c r="S7" i="4"/>
  <c r="AB9" i="4"/>
  <c r="AA7" i="4"/>
  <c r="AS7" i="4"/>
  <c r="V8" i="4"/>
  <c r="Y6" i="4"/>
  <c r="AD6" i="4"/>
  <c r="AS9" i="4"/>
  <c r="AA8" i="4"/>
  <c r="AF6" i="4"/>
  <c r="T8" i="4"/>
  <c r="Z7" i="4"/>
  <c r="AA6" i="4"/>
  <c r="AD7" i="4"/>
  <c r="AG10" i="4"/>
  <c r="Z9" i="4"/>
  <c r="T10" i="4"/>
  <c r="AE9" i="4"/>
  <c r="AT10" i="4"/>
  <c r="AT9" i="4"/>
  <c r="AF8" i="4"/>
  <c r="Y8" i="4"/>
  <c r="Z10" i="4"/>
  <c r="U6" i="4"/>
  <c r="Y10" i="4"/>
  <c r="AD8" i="4"/>
  <c r="AE8" i="4"/>
  <c r="AU6" i="4"/>
  <c r="AD10" i="4"/>
  <c r="Z8" i="4"/>
  <c r="S8" i="4"/>
  <c r="AV8" i="4"/>
  <c r="T9" i="4"/>
  <c r="AT8" i="4"/>
  <c r="AS8" i="4"/>
  <c r="AB8" i="4"/>
  <c r="AT6" i="4"/>
  <c r="T6" i="4"/>
  <c r="AU8" i="4"/>
  <c r="Y7" i="4"/>
  <c r="AB10" i="4"/>
  <c r="AE6" i="4"/>
  <c r="AD9" i="4"/>
  <c r="Z6" i="4"/>
  <c r="S9" i="4"/>
  <c r="AG8" i="4"/>
  <c r="AE10" i="4"/>
  <c r="Y9" i="4"/>
  <c r="AL11" i="4"/>
  <c r="AO11" i="4"/>
  <c r="AN11" i="4"/>
  <c r="AS28" i="2" l="1"/>
  <c r="AT27" i="2"/>
  <c r="B8" i="4"/>
  <c r="B9" i="4"/>
  <c r="B10" i="4"/>
  <c r="AK10" i="4" s="1"/>
  <c r="L6" i="4"/>
  <c r="AC6" i="4"/>
  <c r="X7" i="4"/>
  <c r="X10" i="4"/>
  <c r="X6" i="4"/>
  <c r="AI7" i="4"/>
  <c r="AK6" i="4"/>
  <c r="L10" i="4"/>
  <c r="AC10" i="4"/>
  <c r="X8" i="4"/>
  <c r="AC9" i="4"/>
  <c r="L9" i="4"/>
  <c r="AC7" i="4"/>
  <c r="L7" i="4"/>
  <c r="L8" i="4"/>
  <c r="AC8" i="4"/>
  <c r="AH10" i="4"/>
  <c r="AH6" i="4"/>
  <c r="B7" i="4" l="1"/>
  <c r="AQ7" i="4" s="1"/>
  <c r="A3" i="11"/>
  <c r="B6" i="4"/>
  <c r="A2" i="11"/>
  <c r="AS29" i="2"/>
  <c r="AT28" i="2"/>
  <c r="AJ7" i="4"/>
  <c r="X9" i="4"/>
  <c r="AQ10" i="4"/>
  <c r="AI10" i="4"/>
  <c r="AJ10" i="4"/>
  <c r="AI6" i="4"/>
  <c r="AK7" i="4"/>
  <c r="AH7" i="4"/>
  <c r="AJ6" i="4"/>
  <c r="AQ8" i="4"/>
  <c r="AJ8" i="4"/>
  <c r="AK8" i="4"/>
  <c r="AH8" i="4"/>
  <c r="AI8" i="4"/>
  <c r="AI9" i="4"/>
  <c r="AH9" i="4"/>
  <c r="AJ9" i="4"/>
  <c r="AQ9" i="4"/>
  <c r="AK9" i="4"/>
  <c r="B2" i="11" l="1"/>
  <c r="D2" i="11" s="1"/>
  <c r="C2" i="11"/>
  <c r="B3" i="11"/>
  <c r="D3" i="11" s="1"/>
  <c r="C3" i="11"/>
  <c r="I2" i="11"/>
  <c r="H2" i="11"/>
  <c r="J2" i="11"/>
  <c r="F2" i="11"/>
  <c r="G2" i="11"/>
  <c r="I3" i="11"/>
  <c r="J3" i="11"/>
  <c r="H3" i="11"/>
  <c r="F3" i="11"/>
  <c r="G3" i="11"/>
  <c r="AS30" i="2"/>
  <c r="AT29" i="2"/>
  <c r="AL8" i="4"/>
  <c r="AM8" i="4"/>
  <c r="AM7" i="4"/>
  <c r="AN7" i="4"/>
  <c r="AL7" i="4"/>
  <c r="AM11" i="4"/>
  <c r="AP11" i="4" s="1"/>
  <c r="K11" i="4" s="1"/>
  <c r="AO10" i="4"/>
  <c r="E3" i="11" l="1"/>
  <c r="E2" i="11"/>
  <c r="AS31" i="2"/>
  <c r="AT30" i="2"/>
  <c r="AL9" i="4"/>
  <c r="AN9" i="4"/>
  <c r="AM9" i="4"/>
  <c r="AO7" i="4"/>
  <c r="AP7" i="4" s="1"/>
  <c r="K7" i="4" s="1"/>
  <c r="AN10" i="4"/>
  <c r="AL10" i="4"/>
  <c r="AS32" i="2" l="1"/>
  <c r="AT31" i="2"/>
  <c r="AS33" i="2" l="1"/>
  <c r="AT32" i="2"/>
  <c r="AS34" i="2" l="1"/>
  <c r="AT33" i="2"/>
  <c r="AS35" i="2" l="1"/>
  <c r="AT34" i="2"/>
  <c r="AS36" i="2" l="1"/>
  <c r="AT35" i="2"/>
  <c r="AS37" i="2" l="1"/>
  <c r="AT36" i="2"/>
  <c r="AS38" i="2" l="1"/>
  <c r="AT37" i="2"/>
  <c r="AS39" i="2" l="1"/>
  <c r="AT38" i="2"/>
  <c r="AS40" i="2" l="1"/>
  <c r="AT39" i="2"/>
  <c r="AS41" i="2" l="1"/>
  <c r="AT40" i="2"/>
  <c r="AS42" i="2" l="1"/>
  <c r="AT41" i="2"/>
  <c r="AS43" i="2" l="1"/>
  <c r="AT42" i="2"/>
  <c r="AS44" i="2" l="1"/>
  <c r="AT43" i="2"/>
  <c r="AS45" i="2" l="1"/>
  <c r="AT44" i="2"/>
  <c r="AS46" i="2" l="1"/>
  <c r="AT45" i="2"/>
  <c r="AS47" i="2" l="1"/>
  <c r="AT46" i="2"/>
  <c r="AS48" i="2" l="1"/>
  <c r="AT47" i="2"/>
  <c r="AS49" i="2" l="1"/>
  <c r="AT48" i="2"/>
  <c r="AS50" i="2" l="1"/>
  <c r="AT49" i="2"/>
  <c r="AS51" i="2" l="1"/>
  <c r="AT50" i="2"/>
  <c r="AS52" i="2" l="1"/>
  <c r="AT51" i="2"/>
  <c r="AS53" i="2" l="1"/>
  <c r="AT52" i="2"/>
  <c r="AS54" i="2" l="1"/>
  <c r="AT53" i="2"/>
  <c r="AS55" i="2" l="1"/>
  <c r="AT54" i="2"/>
  <c r="AS56" i="2" l="1"/>
  <c r="AT55" i="2"/>
  <c r="AS57" i="2" l="1"/>
  <c r="AT56" i="2"/>
  <c r="AS58" i="2" l="1"/>
  <c r="AS59" i="2" s="1"/>
  <c r="AS60" i="2" s="1"/>
  <c r="AS61" i="2" s="1"/>
  <c r="AS62" i="2" s="1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S84" i="2" s="1"/>
  <c r="AS85" i="2" s="1"/>
  <c r="AS86" i="2" s="1"/>
  <c r="AS87" i="2" s="1"/>
  <c r="AS88" i="2" s="1"/>
  <c r="AS89" i="2" s="1"/>
  <c r="AS90" i="2" s="1"/>
  <c r="AS91" i="2" s="1"/>
  <c r="AS92" i="2" s="1"/>
  <c r="AS93" i="2" s="1"/>
  <c r="AS94" i="2" s="1"/>
  <c r="AS95" i="2" s="1"/>
  <c r="AS96" i="2" s="1"/>
  <c r="AS97" i="2" s="1"/>
  <c r="AS98" i="2" s="1"/>
  <c r="AS99" i="2" s="1"/>
  <c r="AS100" i="2" s="1"/>
  <c r="AS101" i="2" s="1"/>
  <c r="AS102" i="2" s="1"/>
  <c r="AS103" i="2" s="1"/>
  <c r="AS104" i="2" s="1"/>
  <c r="AS105" i="2" s="1"/>
  <c r="AS106" i="2" s="1"/>
  <c r="AS107" i="2" s="1"/>
  <c r="AS108" i="2" s="1"/>
  <c r="AT57" i="2"/>
  <c r="AS109" i="2" l="1"/>
  <c r="AT108" i="2"/>
  <c r="AT109" i="2" l="1"/>
  <c r="AS110" i="2"/>
  <c r="AT110" i="2" l="1"/>
  <c r="AS111" i="2"/>
  <c r="AS112" i="2" l="1"/>
  <c r="AT111" i="2"/>
  <c r="AS113" i="2" l="1"/>
  <c r="AT112" i="2"/>
  <c r="AT113" i="2" l="1"/>
  <c r="AS114" i="2"/>
  <c r="AB11" i="4"/>
  <c r="AS115" i="2" l="1"/>
  <c r="AT114" i="2"/>
  <c r="AC11" i="4"/>
  <c r="L11" i="4"/>
  <c r="AQ11" i="4" s="1"/>
  <c r="BJ9" i="4" l="1"/>
  <c r="BE10" i="4"/>
  <c r="BJ8" i="4"/>
  <c r="BF12" i="4"/>
  <c r="BJ10" i="4"/>
  <c r="BE9" i="4"/>
  <c r="BJ12" i="4"/>
  <c r="BF10" i="4"/>
  <c r="BF11" i="4"/>
  <c r="BE12" i="4"/>
  <c r="BM12" i="4" s="1"/>
  <c r="BH12" i="4"/>
  <c r="BE7" i="4"/>
  <c r="AS116" i="2"/>
  <c r="AS117" i="2" s="1"/>
  <c r="AS118" i="2" s="1"/>
  <c r="AS119" i="2" s="1"/>
  <c r="AS120" i="2" s="1"/>
  <c r="AS121" i="2" s="1"/>
  <c r="AS122" i="2" s="1"/>
  <c r="AS123" i="2" s="1"/>
  <c r="AS124" i="2" s="1"/>
  <c r="AS125" i="2" s="1"/>
  <c r="AS126" i="2" s="1"/>
  <c r="AS127" i="2" s="1"/>
  <c r="AS128" i="2" s="1"/>
  <c r="AS129" i="2" s="1"/>
  <c r="AS130" i="2" s="1"/>
  <c r="AS131" i="2" s="1"/>
  <c r="AS132" i="2" s="1"/>
  <c r="AS133" i="2" s="1"/>
  <c r="AS134" i="2" s="1"/>
  <c r="AS135" i="2" s="1"/>
  <c r="AS136" i="2" s="1"/>
  <c r="AS137" i="2" s="1"/>
  <c r="AS138" i="2" s="1"/>
  <c r="AS139" i="2" s="1"/>
  <c r="AS140" i="2" s="1"/>
  <c r="AS141" i="2" s="1"/>
  <c r="AS142" i="2" s="1"/>
  <c r="AS143" i="2" s="1"/>
  <c r="AS144" i="2" s="1"/>
  <c r="AS145" i="2" s="1"/>
  <c r="AS146" i="2" s="1"/>
  <c r="AS147" i="2" s="1"/>
  <c r="AS148" i="2" s="1"/>
  <c r="AS149" i="2" s="1"/>
  <c r="AS150" i="2" s="1"/>
  <c r="AS151" i="2" s="1"/>
  <c r="AS152" i="2" s="1"/>
  <c r="AS153" i="2" s="1"/>
  <c r="AS154" i="2" s="1"/>
  <c r="AS155" i="2" s="1"/>
  <c r="AS156" i="2" s="1"/>
  <c r="AS157" i="2" s="1"/>
  <c r="AS158" i="2" s="1"/>
  <c r="AS159" i="2" s="1"/>
  <c r="AS160" i="2" s="1"/>
  <c r="AS161" i="2" s="1"/>
  <c r="AS162" i="2" s="1"/>
  <c r="AS163" i="2" s="1"/>
  <c r="AS164" i="2" s="1"/>
  <c r="AS165" i="2" s="1"/>
  <c r="AS166" i="2" s="1"/>
  <c r="AS167" i="2" s="1"/>
  <c r="AS168" i="2" s="1"/>
  <c r="AS169" i="2" s="1"/>
  <c r="AS170" i="2" s="1"/>
  <c r="AS171" i="2" s="1"/>
  <c r="AS172" i="2" s="1"/>
  <c r="AS173" i="2" s="1"/>
  <c r="AS174" i="2" s="1"/>
  <c r="AS175" i="2" s="1"/>
  <c r="AS176" i="2" s="1"/>
  <c r="AS177" i="2" s="1"/>
  <c r="AS178" i="2" s="1"/>
  <c r="AS179" i="2" s="1"/>
  <c r="AS180" i="2" s="1"/>
  <c r="AS181" i="2" s="1"/>
  <c r="AS182" i="2" s="1"/>
  <c r="AS183" i="2" s="1"/>
  <c r="AS184" i="2" s="1"/>
  <c r="AS185" i="2" s="1"/>
  <c r="AS186" i="2" s="1"/>
  <c r="AS187" i="2" s="1"/>
  <c r="AS188" i="2" s="1"/>
  <c r="AS189" i="2" s="1"/>
  <c r="AS190" i="2" s="1"/>
  <c r="AS191" i="2" s="1"/>
  <c r="AS192" i="2" s="1"/>
  <c r="AS193" i="2" s="1"/>
  <c r="AS194" i="2" s="1"/>
  <c r="AS195" i="2" s="1"/>
  <c r="AS196" i="2" s="1"/>
  <c r="AS197" i="2" s="1"/>
  <c r="AS198" i="2" s="1"/>
  <c r="AS199" i="2" s="1"/>
  <c r="AS200" i="2" s="1"/>
  <c r="AS201" i="2" s="1"/>
  <c r="AS202" i="2" s="1"/>
  <c r="AS203" i="2" s="1"/>
  <c r="AS204" i="2" s="1"/>
  <c r="AS205" i="2" s="1"/>
  <c r="AS206" i="2" s="1"/>
  <c r="AS207" i="2" s="1"/>
  <c r="AT115" i="2"/>
  <c r="BJ11" i="4" s="1"/>
  <c r="BK8" i="4"/>
  <c r="G5" i="15"/>
  <c r="BJ7" i="4"/>
  <c r="BK7" i="4"/>
  <c r="G6" i="15"/>
  <c r="G7" i="15"/>
  <c r="BF7" i="4"/>
  <c r="BK9" i="4"/>
  <c r="G9" i="15"/>
  <c r="G8" i="15"/>
  <c r="G11" i="15"/>
  <c r="BK10" i="4"/>
  <c r="BK11" i="4"/>
  <c r="G10" i="15"/>
  <c r="BK12" i="4"/>
  <c r="G16" i="15"/>
  <c r="G21" i="15"/>
  <c r="G15" i="15"/>
  <c r="BE23" i="4"/>
  <c r="BP23" i="4" s="1"/>
  <c r="G18" i="15"/>
  <c r="BJ14" i="4"/>
  <c r="BF13" i="4"/>
  <c r="BE20" i="4"/>
  <c r="BH15" i="4"/>
  <c r="BF18" i="4"/>
  <c r="BE19" i="4"/>
  <c r="BJ13" i="4"/>
  <c r="BH19" i="4"/>
  <c r="BE18" i="4"/>
  <c r="BH21" i="4"/>
  <c r="G14" i="15"/>
  <c r="BF14" i="4"/>
  <c r="BF17" i="4"/>
  <c r="BJ17" i="4"/>
  <c r="BF16" i="4"/>
  <c r="BE16" i="4"/>
  <c r="BJ16" i="4"/>
  <c r="BJ20" i="4"/>
  <c r="BJ18" i="4"/>
  <c r="BE15" i="4"/>
  <c r="BJ15" i="4"/>
  <c r="G13" i="15"/>
  <c r="BH22" i="4"/>
  <c r="BH23" i="4"/>
  <c r="G17" i="15"/>
  <c r="BH17" i="4"/>
  <c r="BH18" i="4"/>
  <c r="BF15" i="4"/>
  <c r="BE17" i="4"/>
  <c r="BF19" i="4"/>
  <c r="BF20" i="4"/>
  <c r="BH20" i="4"/>
  <c r="BJ19" i="4"/>
  <c r="BH14" i="4"/>
  <c r="G19" i="15"/>
  <c r="G12" i="15"/>
  <c r="BE21" i="4"/>
  <c r="BJ21" i="4"/>
  <c r="BH13" i="4"/>
  <c r="BH16" i="4"/>
  <c r="BE13" i="4"/>
  <c r="BF21" i="4"/>
  <c r="BJ22" i="4"/>
  <c r="BE22" i="4"/>
  <c r="BE14" i="4"/>
  <c r="G20" i="15"/>
  <c r="BF23" i="4"/>
  <c r="BF22" i="4"/>
  <c r="BO23" i="4"/>
  <c r="BW23" i="4"/>
  <c r="BV23" i="4"/>
  <c r="AR10" i="4"/>
  <c r="AR12" i="4"/>
  <c r="AR11" i="4"/>
  <c r="AR9" i="4"/>
  <c r="AR8" i="4"/>
  <c r="AR7" i="4"/>
  <c r="AR6" i="4"/>
  <c r="BU12" i="4" l="1"/>
  <c r="BU23" i="4"/>
  <c r="BL12" i="4"/>
  <c r="AO8" i="4" s="1"/>
  <c r="BT23" i="4"/>
  <c r="BO12" i="4"/>
  <c r="BT12" i="4"/>
  <c r="BN12" i="4"/>
  <c r="BV12" i="4"/>
  <c r="BS12" i="4"/>
  <c r="BP12" i="4"/>
  <c r="BQ12" i="4"/>
  <c r="BW12" i="4"/>
  <c r="BL23" i="4"/>
  <c r="BR12" i="4"/>
  <c r="BM7" i="4"/>
  <c r="AO6" i="4" s="1"/>
  <c r="BL7" i="4"/>
  <c r="BU7" i="4"/>
  <c r="BO7" i="4"/>
  <c r="BR7" i="4"/>
  <c r="BW7" i="4"/>
  <c r="BQ7" i="4"/>
  <c r="BN7" i="4"/>
  <c r="BV7" i="4"/>
  <c r="BT7" i="4"/>
  <c r="BS7" i="4"/>
  <c r="BP7" i="4"/>
  <c r="BM9" i="4"/>
  <c r="AM6" i="4" s="1"/>
  <c r="BR9" i="4"/>
  <c r="BP9" i="4"/>
  <c r="BQ9" i="4"/>
  <c r="AM10" i="4" s="1"/>
  <c r="AP10" i="4" s="1"/>
  <c r="K10" i="4" s="1"/>
  <c r="BW9" i="4"/>
  <c r="BL9" i="4"/>
  <c r="BU9" i="4"/>
  <c r="BV9" i="4"/>
  <c r="BN9" i="4"/>
  <c r="BO9" i="4"/>
  <c r="BT9" i="4"/>
  <c r="BS9" i="4"/>
  <c r="BS10" i="4"/>
  <c r="BV10" i="4"/>
  <c r="BO10" i="4"/>
  <c r="BQ10" i="4"/>
  <c r="BT10" i="4"/>
  <c r="BM10" i="4"/>
  <c r="BL10" i="4"/>
  <c r="AN8" i="4" s="1"/>
  <c r="AP8" i="4" s="1"/>
  <c r="K8" i="4" s="1"/>
  <c r="BR10" i="4"/>
  <c r="BU10" i="4"/>
  <c r="BN10" i="4"/>
  <c r="BW10" i="4"/>
  <c r="BP10" i="4"/>
  <c r="BH11" i="4"/>
  <c r="BJ23" i="4"/>
  <c r="BH9" i="4"/>
  <c r="BE8" i="4"/>
  <c r="BH10" i="4"/>
  <c r="BH7" i="4"/>
  <c r="BE11" i="4"/>
  <c r="BF8" i="4"/>
  <c r="BH8" i="4"/>
  <c r="BF9" i="4"/>
  <c r="BF24" i="4"/>
  <c r="G22" i="15"/>
  <c r="BH24" i="4"/>
  <c r="BJ24" i="4"/>
  <c r="BE24" i="4"/>
  <c r="G24" i="15"/>
  <c r="G82" i="15"/>
  <c r="G63" i="15"/>
  <c r="G46" i="15"/>
  <c r="G27" i="15"/>
  <c r="G97" i="15"/>
  <c r="BI58" i="4"/>
  <c r="BE27" i="4"/>
  <c r="BI29" i="4"/>
  <c r="BE31" i="4"/>
  <c r="G71" i="15"/>
  <c r="G36" i="15"/>
  <c r="G35" i="15"/>
  <c r="G64" i="15"/>
  <c r="G53" i="15"/>
  <c r="BJ58" i="4"/>
  <c r="BF26" i="4"/>
  <c r="BJ30" i="4"/>
  <c r="BF31" i="4"/>
  <c r="BE33" i="4"/>
  <c r="BI38" i="4"/>
  <c r="BJ40" i="4"/>
  <c r="BF42" i="4"/>
  <c r="BI46" i="4"/>
  <c r="BH47" i="4"/>
  <c r="BH49" i="4"/>
  <c r="BJ51" i="4"/>
  <c r="BF55" i="4"/>
  <c r="BF57" i="4"/>
  <c r="BI34" i="4"/>
  <c r="BF37" i="4"/>
  <c r="BE40" i="4"/>
  <c r="BE41" i="4"/>
  <c r="BH46" i="4"/>
  <c r="BE47" i="4"/>
  <c r="BG49" i="4"/>
  <c r="BI53" i="4"/>
  <c r="BG55" i="4"/>
  <c r="BH58" i="4"/>
  <c r="BH92" i="4"/>
  <c r="BE69" i="4"/>
  <c r="BH104" i="4"/>
  <c r="BI99" i="4"/>
  <c r="BF63" i="4"/>
  <c r="BI63" i="4"/>
  <c r="BF104" i="4"/>
  <c r="BE101" i="4"/>
  <c r="BI67" i="4"/>
  <c r="BH71" i="4"/>
  <c r="BH105" i="4"/>
  <c r="BJ91" i="4"/>
  <c r="BG64" i="4"/>
  <c r="BI92" i="4"/>
  <c r="BI89" i="4"/>
  <c r="BE80" i="4"/>
  <c r="BI64" i="4"/>
  <c r="BJ74" i="4"/>
  <c r="BI82" i="4"/>
  <c r="BG105" i="4"/>
  <c r="BI84" i="4"/>
  <c r="BI90" i="4"/>
  <c r="BE100" i="4"/>
  <c r="BI68" i="4"/>
  <c r="BF76" i="4"/>
  <c r="BH95" i="4"/>
  <c r="BF69" i="4"/>
  <c r="BJ84" i="4"/>
  <c r="BH89" i="4"/>
  <c r="BE82" i="4"/>
  <c r="BE99" i="4"/>
  <c r="BH94" i="4"/>
  <c r="BI94" i="4"/>
  <c r="G30" i="15"/>
  <c r="G70" i="15"/>
  <c r="G88" i="15"/>
  <c r="BF61" i="4"/>
  <c r="BG44" i="4"/>
  <c r="BE35" i="4"/>
  <c r="BI48" i="4"/>
  <c r="BE90" i="4"/>
  <c r="BJ97" i="4"/>
  <c r="BG75" i="4"/>
  <c r="BI88" i="4"/>
  <c r="G51" i="15"/>
  <c r="G101" i="15"/>
  <c r="G42" i="15"/>
  <c r="G41" i="15"/>
  <c r="G90" i="15"/>
  <c r="BJ60" i="4"/>
  <c r="BG61" i="4"/>
  <c r="BE28" i="4"/>
  <c r="BE30" i="4"/>
  <c r="BG33" i="4"/>
  <c r="G50" i="15"/>
  <c r="G31" i="15"/>
  <c r="G98" i="15"/>
  <c r="G59" i="15"/>
  <c r="G95" i="15"/>
  <c r="BI61" i="4"/>
  <c r="BE26" i="4"/>
  <c r="BH30" i="4"/>
  <c r="BF32" i="4"/>
  <c r="BH34" i="4"/>
  <c r="BH37" i="4"/>
  <c r="BG40" i="4"/>
  <c r="BI45" i="4"/>
  <c r="BJ45" i="4"/>
  <c r="BG47" i="4"/>
  <c r="BI50" i="4"/>
  <c r="BH54" i="4"/>
  <c r="BI55" i="4"/>
  <c r="BE58" i="4"/>
  <c r="BE34" i="4"/>
  <c r="BE38" i="4"/>
  <c r="BI40" i="4"/>
  <c r="BF41" i="4"/>
  <c r="BE45" i="4"/>
  <c r="BJ48" i="4"/>
  <c r="BG50" i="4"/>
  <c r="BE53" i="4"/>
  <c r="BI56" i="4"/>
  <c r="BE59" i="4"/>
  <c r="BH64" i="4"/>
  <c r="BE63" i="4"/>
  <c r="BG76" i="4"/>
  <c r="BJ105" i="4"/>
  <c r="BG71" i="4"/>
  <c r="BH99" i="4"/>
  <c r="BI74" i="4"/>
  <c r="BF100" i="4"/>
  <c r="BH78" i="4"/>
  <c r="BI70" i="4"/>
  <c r="BF67" i="4"/>
  <c r="BH96" i="4"/>
  <c r="BE74" i="4"/>
  <c r="BI79" i="4"/>
  <c r="BJ90" i="4"/>
  <c r="BH106" i="4"/>
  <c r="BF92" i="4"/>
  <c r="BF79" i="4"/>
  <c r="BG98" i="4"/>
  <c r="BG72" i="4"/>
  <c r="BJ69" i="4"/>
  <c r="BJ95" i="4"/>
  <c r="BJ79" i="4"/>
  <c r="BF81" i="4"/>
  <c r="BJ77" i="4"/>
  <c r="BH76" i="4"/>
  <c r="BF66" i="4"/>
  <c r="BH68" i="4"/>
  <c r="BH84" i="4"/>
  <c r="BF84" i="4"/>
  <c r="BJ88" i="4"/>
  <c r="BF85" i="4"/>
  <c r="G37" i="15"/>
  <c r="BJ62" i="4"/>
  <c r="G45" i="15"/>
  <c r="BF28" i="4"/>
  <c r="BF45" i="4"/>
  <c r="BH38" i="4"/>
  <c r="BF56" i="4"/>
  <c r="BG85" i="4"/>
  <c r="BH77" i="4"/>
  <c r="BG79" i="4"/>
  <c r="BJ63" i="4"/>
  <c r="BG65" i="4"/>
  <c r="G25" i="15"/>
  <c r="G75" i="15"/>
  <c r="G61" i="15"/>
  <c r="G60" i="15"/>
  <c r="G65" i="15"/>
  <c r="BH59" i="4"/>
  <c r="BH25" i="4"/>
  <c r="BG29" i="4"/>
  <c r="BJ31" i="4"/>
  <c r="G83" i="15"/>
  <c r="G48" i="15"/>
  <c r="G74" i="15"/>
  <c r="G73" i="15"/>
  <c r="G33" i="15"/>
  <c r="BH62" i="4"/>
  <c r="BE104" i="4"/>
  <c r="BI27" i="4"/>
  <c r="BH29" i="4"/>
  <c r="BH33" i="4"/>
  <c r="BH35" i="4"/>
  <c r="BJ37" i="4"/>
  <c r="BE42" i="4"/>
  <c r="BE44" i="4"/>
  <c r="BJ46" i="4"/>
  <c r="BF49" i="4"/>
  <c r="BE51" i="4"/>
  <c r="BE54" i="4"/>
  <c r="BF62" i="4"/>
  <c r="BG60" i="4"/>
  <c r="BI35" i="4"/>
  <c r="BG37" i="4"/>
  <c r="BJ39" i="4"/>
  <c r="BH44" i="4"/>
  <c r="BG46" i="4"/>
  <c r="BH48" i="4"/>
  <c r="BI52" i="4"/>
  <c r="BG54" i="4"/>
  <c r="BG56" i="4"/>
  <c r="BF60" i="4"/>
  <c r="BF82" i="4"/>
  <c r="BI72" i="4"/>
  <c r="BJ93" i="4"/>
  <c r="BF94" i="4"/>
  <c r="BE68" i="4"/>
  <c r="BI101" i="4"/>
  <c r="BJ96" i="4"/>
  <c r="BI98" i="4"/>
  <c r="BH67" i="4"/>
  <c r="BF101" i="4"/>
  <c r="BG74" i="4"/>
  <c r="BI71" i="4"/>
  <c r="BI93" i="4"/>
  <c r="BH65" i="4"/>
  <c r="BJ75" i="4"/>
  <c r="BI83" i="4"/>
  <c r="BE94" i="4"/>
  <c r="BG89" i="4"/>
  <c r="BF73" i="4"/>
  <c r="BJ98" i="4"/>
  <c r="BF78" i="4"/>
  <c r="BG69" i="4"/>
  <c r="BG70" i="4"/>
  <c r="BF75" i="4"/>
  <c r="BF103" i="4"/>
  <c r="BG90" i="4"/>
  <c r="BG73" i="4"/>
  <c r="BF102" i="4"/>
  <c r="BG81" i="4"/>
  <c r="BG86" i="4"/>
  <c r="BF88" i="4"/>
  <c r="BH88" i="4"/>
  <c r="BH73" i="4"/>
  <c r="G104" i="15"/>
  <c r="G94" i="15"/>
  <c r="BI31" i="4"/>
  <c r="BE48" i="4"/>
  <c r="BI39" i="4"/>
  <c r="BH72" i="4"/>
  <c r="BJ83" i="4"/>
  <c r="BH79" i="4"/>
  <c r="BI106" i="4"/>
  <c r="BE84" i="4"/>
  <c r="G89" i="15"/>
  <c r="G54" i="15"/>
  <c r="G103" i="15"/>
  <c r="G55" i="15"/>
  <c r="G52" i="15"/>
  <c r="BI59" i="4"/>
  <c r="BJ25" i="4"/>
  <c r="BJ26" i="4"/>
  <c r="BI30" i="4"/>
  <c r="BE32" i="4"/>
  <c r="G62" i="15"/>
  <c r="G43" i="15"/>
  <c r="G69" i="15"/>
  <c r="G28" i="15"/>
  <c r="G96" i="15"/>
  <c r="BE61" i="4"/>
  <c r="BG27" i="4"/>
  <c r="BG31" i="4"/>
  <c r="BF34" i="4"/>
  <c r="BH36" i="4"/>
  <c r="BJ38" i="4"/>
  <c r="BI42" i="4"/>
  <c r="BG43" i="4"/>
  <c r="BF46" i="4"/>
  <c r="BI49" i="4"/>
  <c r="BH51" i="4"/>
  <c r="BI54" i="4"/>
  <c r="BE62" i="4"/>
  <c r="BG102" i="4"/>
  <c r="BF36" i="4"/>
  <c r="BF38" i="4"/>
  <c r="BG42" i="4"/>
  <c r="BI44" i="4"/>
  <c r="BH45" i="4"/>
  <c r="BJ50" i="4"/>
  <c r="BG52" i="4"/>
  <c r="BG53" i="4"/>
  <c r="BI62" i="4"/>
  <c r="BF83" i="4"/>
  <c r="BH63" i="4"/>
  <c r="BF68" i="4"/>
  <c r="BH100" i="4"/>
  <c r="BE91" i="4"/>
  <c r="BE83" i="4"/>
  <c r="BE98" i="4"/>
  <c r="BH101" i="4"/>
  <c r="BG92" i="4"/>
  <c r="BH93" i="4"/>
  <c r="BF72" i="4"/>
  <c r="BE76" i="4"/>
  <c r="BG83" i="4"/>
  <c r="BE66" i="4"/>
  <c r="BJ85" i="4"/>
  <c r="BI103" i="4"/>
  <c r="BF77" i="4"/>
  <c r="BJ68" i="4"/>
  <c r="BG66" i="4"/>
  <c r="BE105" i="4"/>
  <c r="BJ81" i="4"/>
  <c r="BH80" i="4"/>
  <c r="BF98" i="4"/>
  <c r="BG68" i="4"/>
  <c r="BF91" i="4"/>
  <c r="BG104" i="4"/>
  <c r="BE79" i="4"/>
  <c r="BF80" i="4"/>
  <c r="BE89" i="4"/>
  <c r="BE71" i="4"/>
  <c r="BE106" i="4"/>
  <c r="BJ86" i="4"/>
  <c r="BE86" i="4"/>
  <c r="BH74" i="4"/>
  <c r="BJ104" i="4"/>
  <c r="BI60" i="4"/>
  <c r="G38" i="15"/>
  <c r="BF39" i="4"/>
  <c r="BH61" i="4"/>
  <c r="BG51" i="4"/>
  <c r="BE95" i="4"/>
  <c r="BH86" i="4"/>
  <c r="BI69" i="4"/>
  <c r="BJ99" i="4"/>
  <c r="BI77" i="4"/>
  <c r="G44" i="15"/>
  <c r="G49" i="15"/>
  <c r="G93" i="15"/>
  <c r="G34" i="15"/>
  <c r="G47" i="15"/>
  <c r="BF58" i="4"/>
  <c r="BF25" i="4"/>
  <c r="BF27" i="4"/>
  <c r="BF29" i="4"/>
  <c r="BH32" i="4"/>
  <c r="G57" i="15"/>
  <c r="G92" i="15"/>
  <c r="G23" i="15"/>
  <c r="G84" i="15"/>
  <c r="BG59" i="4"/>
  <c r="BI26" i="4"/>
  <c r="BJ28" i="4"/>
  <c r="BH31" i="4"/>
  <c r="BJ34" i="4"/>
  <c r="BG35" i="4"/>
  <c r="BE39" i="4"/>
  <c r="BJ42" i="4"/>
  <c r="BJ43" i="4"/>
  <c r="BG45" i="4"/>
  <c r="BJ49" i="4"/>
  <c r="BH52" i="4"/>
  <c r="BH55" i="4"/>
  <c r="BH57" i="4"/>
  <c r="BI86" i="4"/>
  <c r="BI36" i="4"/>
  <c r="BE37" i="4"/>
  <c r="BH42" i="4"/>
  <c r="BE43" i="4"/>
  <c r="BG48" i="4"/>
  <c r="BE50" i="4"/>
  <c r="BF51" i="4"/>
  <c r="BF53" i="4"/>
  <c r="BE60" i="4"/>
  <c r="BJ102" i="4"/>
  <c r="BG78" i="4"/>
  <c r="BI100" i="4"/>
  <c r="BF99" i="4"/>
  <c r="BH97" i="4"/>
  <c r="BH85" i="4"/>
  <c r="BE65" i="4"/>
  <c r="BG87" i="4"/>
  <c r="BG101" i="4"/>
  <c r="BJ71" i="4"/>
  <c r="BH81" i="4"/>
  <c r="BF86" i="4"/>
  <c r="BH83" i="4"/>
  <c r="BJ65" i="4"/>
  <c r="BI73" i="4"/>
  <c r="BF90" i="4"/>
  <c r="BI105" i="4"/>
  <c r="BH75" i="4"/>
  <c r="BI81" i="4"/>
  <c r="BE88" i="4"/>
  <c r="BF105" i="4"/>
  <c r="BE78" i="4"/>
  <c r="BF95" i="4"/>
  <c r="BJ80" i="4"/>
  <c r="BH98" i="4"/>
  <c r="BE67" i="4"/>
  <c r="BE87" i="4"/>
  <c r="BE72" i="4"/>
  <c r="BI66" i="4"/>
  <c r="BE92" i="4"/>
  <c r="BG63" i="4"/>
  <c r="BJ82" i="4"/>
  <c r="BG91" i="4"/>
  <c r="BE81" i="4"/>
  <c r="BG62" i="4"/>
  <c r="BI37" i="4"/>
  <c r="BJ53" i="4"/>
  <c r="BE46" i="4"/>
  <c r="BE102" i="4"/>
  <c r="BG94" i="4"/>
  <c r="BG93" i="4"/>
  <c r="BF96" i="4"/>
  <c r="BJ100" i="4"/>
  <c r="G56" i="15"/>
  <c r="G39" i="15"/>
  <c r="G91" i="15"/>
  <c r="G72" i="15"/>
  <c r="G29" i="15"/>
  <c r="G26" i="15"/>
  <c r="BH60" i="4"/>
  <c r="BG26" i="4"/>
  <c r="BH28" i="4"/>
  <c r="BF30" i="4"/>
  <c r="BF35" i="4"/>
  <c r="G99" i="15"/>
  <c r="G86" i="15"/>
  <c r="G77" i="15"/>
  <c r="G87" i="15"/>
  <c r="G79" i="15"/>
  <c r="BG58" i="4"/>
  <c r="BH26" i="4"/>
  <c r="BH27" i="4"/>
  <c r="BE29" i="4"/>
  <c r="BF33" i="4"/>
  <c r="BE36" i="4"/>
  <c r="BG38" i="4"/>
  <c r="BG41" i="4"/>
  <c r="BI43" i="4"/>
  <c r="BI47" i="4"/>
  <c r="BF50" i="4"/>
  <c r="BJ54" i="4"/>
  <c r="BJ55" i="4"/>
  <c r="BF59" i="4"/>
  <c r="BG32" i="4"/>
  <c r="BG36" i="4"/>
  <c r="BF40" i="4"/>
  <c r="BH41" i="4"/>
  <c r="BH43" i="4"/>
  <c r="BF47" i="4"/>
  <c r="BH50" i="4"/>
  <c r="BF54" i="4"/>
  <c r="BJ56" i="4"/>
  <c r="BI57" i="4"/>
  <c r="BF70" i="4"/>
  <c r="BI104" i="4"/>
  <c r="BE93" i="4"/>
  <c r="BG80" i="4"/>
  <c r="BI78" i="4"/>
  <c r="BH102" i="4"/>
  <c r="BF106" i="4"/>
  <c r="BE97" i="4"/>
  <c r="BJ101" i="4"/>
  <c r="BG100" i="4"/>
  <c r="BI65" i="4"/>
  <c r="BI87" i="4"/>
  <c r="BJ103" i="4"/>
  <c r="BF89" i="4"/>
  <c r="BH87" i="4"/>
  <c r="BH70" i="4"/>
  <c r="BI76" i="4"/>
  <c r="BH69" i="4"/>
  <c r="BI96" i="4"/>
  <c r="BF74" i="4"/>
  <c r="BJ76" i="4"/>
  <c r="BH91" i="4"/>
  <c r="BE64" i="4"/>
  <c r="BJ94" i="4"/>
  <c r="BI80" i="4"/>
  <c r="BG103" i="4"/>
  <c r="BI97" i="4"/>
  <c r="BG84" i="4"/>
  <c r="BE75" i="4"/>
  <c r="BJ27" i="4"/>
  <c r="BJ36" i="4"/>
  <c r="BH56" i="4"/>
  <c r="BH53" i="4"/>
  <c r="BJ87" i="4"/>
  <c r="BJ73" i="4"/>
  <c r="BH90" i="4"/>
  <c r="BE77" i="4"/>
  <c r="G100" i="15"/>
  <c r="G102" i="15"/>
  <c r="G68" i="15"/>
  <c r="G67" i="15"/>
  <c r="G32" i="15"/>
  <c r="G85" i="15"/>
  <c r="BE57" i="4"/>
  <c r="BI28" i="4"/>
  <c r="BJ32" i="4"/>
  <c r="BI33" i="4"/>
  <c r="G76" i="15"/>
  <c r="G81" i="15"/>
  <c r="G40" i="15"/>
  <c r="G66" i="15"/>
  <c r="G58" i="15"/>
  <c r="BJ57" i="4"/>
  <c r="BE25" i="4"/>
  <c r="BG28" i="4"/>
  <c r="BI32" i="4"/>
  <c r="BG34" i="4"/>
  <c r="BH39" i="4"/>
  <c r="BH40" i="4"/>
  <c r="BI41" i="4"/>
  <c r="BF44" i="4"/>
  <c r="BJ47" i="4"/>
  <c r="BE49" i="4"/>
  <c r="BF52" i="4"/>
  <c r="BE55" i="4"/>
  <c r="BJ61" i="4"/>
  <c r="BJ33" i="4"/>
  <c r="BJ35" i="4"/>
  <c r="BG39" i="4"/>
  <c r="BJ41" i="4"/>
  <c r="BJ44" i="4"/>
  <c r="BF48" i="4"/>
  <c r="BE52" i="4"/>
  <c r="BJ52" i="4"/>
  <c r="BE56" i="4"/>
  <c r="BG57" i="4"/>
  <c r="BG67" i="4"/>
  <c r="BE96" i="4"/>
  <c r="BG106" i="4"/>
  <c r="BI75" i="4"/>
  <c r="BJ72" i="4"/>
  <c r="BJ92" i="4"/>
  <c r="BI85" i="4"/>
  <c r="BH66" i="4"/>
  <c r="BH82" i="4"/>
  <c r="BE73" i="4"/>
  <c r="BF97" i="4"/>
  <c r="BI95" i="4"/>
  <c r="BJ67" i="4"/>
  <c r="BG97" i="4"/>
  <c r="BF93" i="4"/>
  <c r="BF64" i="4"/>
  <c r="BJ70" i="4"/>
  <c r="BI91" i="4"/>
  <c r="BH103" i="4"/>
  <c r="BE85" i="4"/>
  <c r="BG95" i="4"/>
  <c r="BG82" i="4"/>
  <c r="BG99" i="4"/>
  <c r="BE103" i="4"/>
  <c r="BG88" i="4"/>
  <c r="BG96" i="4"/>
  <c r="BJ64" i="4"/>
  <c r="BI102" i="4"/>
  <c r="BJ66" i="4"/>
  <c r="BF71" i="4"/>
  <c r="BF87" i="4"/>
  <c r="BJ78" i="4"/>
  <c r="BG77" i="4"/>
  <c r="G80" i="15"/>
  <c r="BJ29" i="4"/>
  <c r="G78" i="15"/>
  <c r="BG30" i="4"/>
  <c r="BI51" i="4"/>
  <c r="BF43" i="4"/>
  <c r="BJ59" i="4"/>
  <c r="BE70" i="4"/>
  <c r="BJ89" i="4"/>
  <c r="BJ106" i="4"/>
  <c r="BF65" i="4"/>
  <c r="Y20" i="15"/>
  <c r="Z20" i="15"/>
  <c r="V20" i="15"/>
  <c r="D20" i="15" s="1"/>
  <c r="W20" i="15"/>
  <c r="X20" i="15"/>
  <c r="BT22" i="4"/>
  <c r="BP22" i="4"/>
  <c r="BS22" i="4"/>
  <c r="BQ22" i="4"/>
  <c r="BV22" i="4"/>
  <c r="BO22" i="4"/>
  <c r="BN22" i="4"/>
  <c r="BM22" i="4"/>
  <c r="BW22" i="4"/>
  <c r="BL22" i="4"/>
  <c r="BR22" i="4"/>
  <c r="BU22" i="4"/>
  <c r="Y12" i="15"/>
  <c r="Z12" i="15"/>
  <c r="V12" i="15"/>
  <c r="D12" i="15" s="1"/>
  <c r="W12" i="15"/>
  <c r="X12" i="15"/>
  <c r="V13" i="15"/>
  <c r="D13" i="15" s="1"/>
  <c r="Y13" i="15"/>
  <c r="Z13" i="15"/>
  <c r="W13" i="15"/>
  <c r="X13" i="15"/>
  <c r="BU15" i="4"/>
  <c r="BV15" i="4"/>
  <c r="BM15" i="4"/>
  <c r="BP15" i="4"/>
  <c r="BO15" i="4"/>
  <c r="BT15" i="4"/>
  <c r="BQ15" i="4"/>
  <c r="BW15" i="4"/>
  <c r="BN15" i="4"/>
  <c r="BL15" i="4"/>
  <c r="BS15" i="4"/>
  <c r="BR15" i="4"/>
  <c r="BU16" i="4"/>
  <c r="BP16" i="4"/>
  <c r="BW16" i="4"/>
  <c r="BM16" i="4"/>
  <c r="BO16" i="4"/>
  <c r="BN16" i="4"/>
  <c r="BQ16" i="4"/>
  <c r="BV16" i="4"/>
  <c r="BR16" i="4"/>
  <c r="BS16" i="4"/>
  <c r="BL16" i="4"/>
  <c r="BT16" i="4"/>
  <c r="BO19" i="4"/>
  <c r="BP19" i="4"/>
  <c r="BU19" i="4"/>
  <c r="BN19" i="4"/>
  <c r="BQ19" i="4"/>
  <c r="BM19" i="4"/>
  <c r="BL19" i="4"/>
  <c r="BW19" i="4"/>
  <c r="BV19" i="4"/>
  <c r="BT19" i="4"/>
  <c r="BS19" i="4"/>
  <c r="BR19" i="4"/>
  <c r="Y18" i="15"/>
  <c r="Z18" i="15"/>
  <c r="V18" i="15"/>
  <c r="D18" i="15" s="1"/>
  <c r="W18" i="15"/>
  <c r="X18" i="15"/>
  <c r="W15" i="15"/>
  <c r="X15" i="15"/>
  <c r="V15" i="15"/>
  <c r="D15" i="15" s="1"/>
  <c r="Y15" i="15"/>
  <c r="Z15" i="15"/>
  <c r="V16" i="15"/>
  <c r="D16" i="15" s="1"/>
  <c r="W16" i="15"/>
  <c r="X16" i="15"/>
  <c r="Y16" i="15"/>
  <c r="Z16" i="15"/>
  <c r="V10" i="15"/>
  <c r="D10" i="15" s="1"/>
  <c r="Y10" i="15"/>
  <c r="Z10" i="15"/>
  <c r="W10" i="15"/>
  <c r="X10" i="15"/>
  <c r="W8" i="15"/>
  <c r="X8" i="15"/>
  <c r="V8" i="15"/>
  <c r="D8" i="15" s="1"/>
  <c r="Y8" i="15"/>
  <c r="Z8" i="15"/>
  <c r="V7" i="15"/>
  <c r="D7" i="15" s="1"/>
  <c r="W7" i="15"/>
  <c r="X7" i="15"/>
  <c r="Y7" i="15"/>
  <c r="Z7" i="15"/>
  <c r="W5" i="15"/>
  <c r="Z5" i="15"/>
  <c r="Y5" i="15"/>
  <c r="V5" i="15"/>
  <c r="D5" i="15" s="1"/>
  <c r="F5" i="15" s="1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X5" i="15"/>
  <c r="BL14" i="4"/>
  <c r="BV14" i="4"/>
  <c r="BT14" i="4"/>
  <c r="BS14" i="4"/>
  <c r="BW14" i="4"/>
  <c r="BM14" i="4"/>
  <c r="BW8" i="4" s="1"/>
  <c r="BR14" i="4"/>
  <c r="BP14" i="4"/>
  <c r="BO14" i="4"/>
  <c r="BN14" i="4"/>
  <c r="BQ14" i="4"/>
  <c r="BU14" i="4"/>
  <c r="BS13" i="4"/>
  <c r="BL13" i="4"/>
  <c r="BT13" i="4"/>
  <c r="BP13" i="4"/>
  <c r="BQ13" i="4"/>
  <c r="BU13" i="4"/>
  <c r="BV13" i="4"/>
  <c r="BW13" i="4"/>
  <c r="BN13" i="4"/>
  <c r="BM13" i="4"/>
  <c r="BO13" i="4"/>
  <c r="BR13" i="4"/>
  <c r="BQ21" i="4"/>
  <c r="BW21" i="4"/>
  <c r="BV21" i="4"/>
  <c r="BS21" i="4"/>
  <c r="BO21" i="4"/>
  <c r="BM21" i="4"/>
  <c r="BP21" i="4"/>
  <c r="BN21" i="4"/>
  <c r="BT21" i="4"/>
  <c r="BL21" i="4"/>
  <c r="BR21" i="4"/>
  <c r="BU21" i="4"/>
  <c r="V19" i="15"/>
  <c r="D19" i="15" s="1"/>
  <c r="Y19" i="15"/>
  <c r="Z19" i="15"/>
  <c r="W19" i="15"/>
  <c r="X19" i="15"/>
  <c r="BN17" i="4"/>
  <c r="BR17" i="4"/>
  <c r="BT17" i="4"/>
  <c r="BM17" i="4"/>
  <c r="BO17" i="4"/>
  <c r="BQ17" i="4"/>
  <c r="AO9" i="4" s="1"/>
  <c r="AP9" i="4" s="1"/>
  <c r="K9" i="4" s="1"/>
  <c r="BL17" i="4"/>
  <c r="BW17" i="4"/>
  <c r="BP17" i="4"/>
  <c r="BU17" i="4"/>
  <c r="BS17" i="4"/>
  <c r="BV17" i="4"/>
  <c r="W17" i="15"/>
  <c r="X17" i="15"/>
  <c r="Y17" i="15"/>
  <c r="Z17" i="15"/>
  <c r="V17" i="15"/>
  <c r="D17" i="15" s="1"/>
  <c r="Y14" i="15"/>
  <c r="Z14" i="15"/>
  <c r="V14" i="15"/>
  <c r="D14" i="15" s="1"/>
  <c r="W14" i="15"/>
  <c r="X14" i="15"/>
  <c r="BW18" i="4"/>
  <c r="BQ18" i="4"/>
  <c r="BT18" i="4"/>
  <c r="BN18" i="4"/>
  <c r="BU18" i="4"/>
  <c r="BV18" i="4"/>
  <c r="BS18" i="4"/>
  <c r="BR18" i="4"/>
  <c r="BP18" i="4"/>
  <c r="BL18" i="4"/>
  <c r="BM18" i="4"/>
  <c r="BO18" i="4"/>
  <c r="BQ20" i="4"/>
  <c r="BR20" i="4"/>
  <c r="BL20" i="4"/>
  <c r="BS20" i="4"/>
  <c r="BO20" i="4"/>
  <c r="BP20" i="4"/>
  <c r="BU20" i="4"/>
  <c r="BN20" i="4"/>
  <c r="BM20" i="4"/>
  <c r="BV20" i="4"/>
  <c r="BT20" i="4"/>
  <c r="BW20" i="4"/>
  <c r="BN23" i="4"/>
  <c r="BM23" i="4"/>
  <c r="BS23" i="4"/>
  <c r="BR23" i="4"/>
  <c r="BQ23" i="4"/>
  <c r="Y21" i="15"/>
  <c r="V21" i="15"/>
  <c r="D21" i="15" s="1"/>
  <c r="Z21" i="15"/>
  <c r="W21" i="15"/>
  <c r="X21" i="15"/>
  <c r="V11" i="15"/>
  <c r="D11" i="15" s="1"/>
  <c r="Y11" i="15"/>
  <c r="Z11" i="15"/>
  <c r="W11" i="15"/>
  <c r="X11" i="15"/>
  <c r="V9" i="15"/>
  <c r="D9" i="15" s="1"/>
  <c r="W9" i="15"/>
  <c r="X9" i="15"/>
  <c r="Y9" i="15"/>
  <c r="Z9" i="15"/>
  <c r="W6" i="15"/>
  <c r="X6" i="15"/>
  <c r="V6" i="15"/>
  <c r="D6" i="15" s="1"/>
  <c r="Y6" i="15"/>
  <c r="Z6" i="15"/>
  <c r="C22" i="15" l="1"/>
  <c r="BS11" i="4"/>
  <c r="BW11" i="4"/>
  <c r="BL11" i="4"/>
  <c r="BU11" i="4"/>
  <c r="BR11" i="4"/>
  <c r="BP11" i="4"/>
  <c r="BV11" i="4"/>
  <c r="BQ11" i="4"/>
  <c r="BM11" i="4"/>
  <c r="AN6" i="4" s="1"/>
  <c r="BN11" i="4"/>
  <c r="BO11" i="4"/>
  <c r="BT11" i="4"/>
  <c r="BQ8" i="4"/>
  <c r="BN8" i="4"/>
  <c r="BM8" i="4"/>
  <c r="AL6" i="4" s="1"/>
  <c r="AP6" i="4" s="1"/>
  <c r="K6" i="4" s="1"/>
  <c r="BT8" i="4"/>
  <c r="BR8" i="4"/>
  <c r="BP8" i="4"/>
  <c r="BL8" i="4"/>
  <c r="BU8" i="4"/>
  <c r="BO8" i="4"/>
  <c r="BS8" i="4"/>
  <c r="BV8" i="4"/>
  <c r="H5" i="15"/>
  <c r="T5" i="15"/>
  <c r="BW24" i="4"/>
  <c r="BM24" i="4"/>
  <c r="BO24" i="4"/>
  <c r="BV24" i="4"/>
  <c r="BS24" i="4"/>
  <c r="BQ24" i="4"/>
  <c r="BU24" i="4"/>
  <c r="BR24" i="4"/>
  <c r="BP24" i="4"/>
  <c r="BN24" i="4"/>
  <c r="BT24" i="4"/>
  <c r="BL24" i="4"/>
  <c r="X22" i="15"/>
  <c r="V22" i="15"/>
  <c r="D22" i="15" s="1"/>
  <c r="Y22" i="15"/>
  <c r="Z22" i="15"/>
  <c r="W22" i="15"/>
  <c r="F11" i="15"/>
  <c r="U11" i="15"/>
  <c r="F21" i="15"/>
  <c r="U21" i="15"/>
  <c r="F7" i="15"/>
  <c r="U7" i="15"/>
  <c r="U6" i="15"/>
  <c r="F6" i="15"/>
  <c r="U14" i="15"/>
  <c r="F14" i="15"/>
  <c r="F19" i="15"/>
  <c r="U19" i="15"/>
  <c r="U10" i="15"/>
  <c r="F10" i="15"/>
  <c r="U15" i="15"/>
  <c r="F15" i="15"/>
  <c r="F13" i="15"/>
  <c r="U13" i="15"/>
  <c r="U8" i="15"/>
  <c r="F8" i="15"/>
  <c r="F17" i="15"/>
  <c r="U17" i="15"/>
  <c r="U12" i="15"/>
  <c r="F12" i="15"/>
  <c r="F20" i="15"/>
  <c r="U20" i="15"/>
  <c r="U9" i="15"/>
  <c r="F9" i="15"/>
  <c r="U16" i="15"/>
  <c r="F16" i="15"/>
  <c r="U18" i="15"/>
  <c r="F18" i="15"/>
  <c r="C40" i="15"/>
  <c r="V40" i="15"/>
  <c r="D40" i="15" s="1"/>
  <c r="Y40" i="15"/>
  <c r="Z40" i="15"/>
  <c r="X40" i="15"/>
  <c r="W40" i="15"/>
  <c r="Z32" i="15"/>
  <c r="C32" i="15"/>
  <c r="X32" i="15"/>
  <c r="W32" i="15"/>
  <c r="V32" i="15"/>
  <c r="D32" i="15" s="1"/>
  <c r="Y32" i="15"/>
  <c r="Z39" i="15"/>
  <c r="V39" i="15"/>
  <c r="D39" i="15" s="1"/>
  <c r="C39" i="15"/>
  <c r="W39" i="15"/>
  <c r="Y39" i="15"/>
  <c r="X39" i="15"/>
  <c r="BQ92" i="4"/>
  <c r="BT92" i="4"/>
  <c r="BU92" i="4"/>
  <c r="BR92" i="4"/>
  <c r="BS92" i="4"/>
  <c r="BV92" i="4"/>
  <c r="BO92" i="4"/>
  <c r="BL92" i="4"/>
  <c r="BN92" i="4"/>
  <c r="BW92" i="4"/>
  <c r="BP92" i="4"/>
  <c r="BM92" i="4"/>
  <c r="BR78" i="4"/>
  <c r="BS78" i="4"/>
  <c r="BU78" i="4"/>
  <c r="BV78" i="4"/>
  <c r="BQ78" i="4"/>
  <c r="BW78" i="4"/>
  <c r="BT78" i="4"/>
  <c r="BN78" i="4"/>
  <c r="BL78" i="4"/>
  <c r="BO78" i="4"/>
  <c r="BM78" i="4"/>
  <c r="BP78" i="4"/>
  <c r="V92" i="15"/>
  <c r="D92" i="15" s="1"/>
  <c r="Z92" i="15"/>
  <c r="X92" i="15"/>
  <c r="C92" i="15"/>
  <c r="Y92" i="15"/>
  <c r="W92" i="15"/>
  <c r="X34" i="15"/>
  <c r="Z34" i="15"/>
  <c r="V34" i="15"/>
  <c r="D34" i="15" s="1"/>
  <c r="Y34" i="15"/>
  <c r="C34" i="15"/>
  <c r="W34" i="15"/>
  <c r="BO95" i="4"/>
  <c r="BU95" i="4"/>
  <c r="BS95" i="4"/>
  <c r="BP95" i="4"/>
  <c r="BV95" i="4"/>
  <c r="BM95" i="4"/>
  <c r="BT95" i="4"/>
  <c r="BL95" i="4"/>
  <c r="BN95" i="4"/>
  <c r="BQ95" i="4"/>
  <c r="BR95" i="4"/>
  <c r="BW95" i="4"/>
  <c r="BP86" i="4"/>
  <c r="BS86" i="4"/>
  <c r="BM86" i="4"/>
  <c r="BW86" i="4"/>
  <c r="BL86" i="4"/>
  <c r="BO86" i="4"/>
  <c r="BN86" i="4"/>
  <c r="BU86" i="4"/>
  <c r="BR86" i="4"/>
  <c r="BQ86" i="4"/>
  <c r="BT86" i="4"/>
  <c r="BV86" i="4"/>
  <c r="Y96" i="15"/>
  <c r="X96" i="15"/>
  <c r="W96" i="15"/>
  <c r="C96" i="15"/>
  <c r="V96" i="15"/>
  <c r="D96" i="15" s="1"/>
  <c r="Z96" i="15"/>
  <c r="V104" i="15"/>
  <c r="D104" i="15" s="1"/>
  <c r="C104" i="15"/>
  <c r="W104" i="15"/>
  <c r="X104" i="15"/>
  <c r="Y104" i="15"/>
  <c r="Z104" i="15"/>
  <c r="V25" i="15"/>
  <c r="D25" i="15" s="1"/>
  <c r="X25" i="15"/>
  <c r="C25" i="15"/>
  <c r="W25" i="15"/>
  <c r="Y25" i="15"/>
  <c r="Z25" i="15"/>
  <c r="BN74" i="4"/>
  <c r="BV74" i="4"/>
  <c r="BM74" i="4"/>
  <c r="BR74" i="4"/>
  <c r="BL74" i="4"/>
  <c r="BT74" i="4"/>
  <c r="BW74" i="4"/>
  <c r="BO74" i="4"/>
  <c r="BP74" i="4"/>
  <c r="BU74" i="4"/>
  <c r="BS74" i="4"/>
  <c r="BQ74" i="4"/>
  <c r="C31" i="15"/>
  <c r="V31" i="15"/>
  <c r="D31" i="15" s="1"/>
  <c r="W31" i="15"/>
  <c r="Y31" i="15"/>
  <c r="X31" i="15"/>
  <c r="Z31" i="15"/>
  <c r="C41" i="15"/>
  <c r="Y41" i="15"/>
  <c r="Z41" i="15"/>
  <c r="W41" i="15"/>
  <c r="X41" i="15"/>
  <c r="V41" i="15"/>
  <c r="D41" i="15" s="1"/>
  <c r="BU80" i="4"/>
  <c r="BW80" i="4"/>
  <c r="BM80" i="4"/>
  <c r="BO80" i="4"/>
  <c r="BL80" i="4"/>
  <c r="BP80" i="4"/>
  <c r="BN80" i="4"/>
  <c r="BT80" i="4"/>
  <c r="BV80" i="4"/>
  <c r="BS80" i="4"/>
  <c r="BQ80" i="4"/>
  <c r="BR80" i="4"/>
  <c r="BW101" i="4"/>
  <c r="BM101" i="4"/>
  <c r="BS101" i="4"/>
  <c r="BO101" i="4"/>
  <c r="BV101" i="4"/>
  <c r="BU101" i="4"/>
  <c r="BL101" i="4"/>
  <c r="BT101" i="4"/>
  <c r="BR101" i="4"/>
  <c r="BP101" i="4"/>
  <c r="BN101" i="4"/>
  <c r="BQ101" i="4"/>
  <c r="C53" i="15"/>
  <c r="V53" i="15"/>
  <c r="D53" i="15" s="1"/>
  <c r="Z53" i="15"/>
  <c r="X53" i="15"/>
  <c r="W53" i="15"/>
  <c r="Y53" i="15"/>
  <c r="BO52" i="4"/>
  <c r="BQ52" i="4"/>
  <c r="BR52" i="4"/>
  <c r="BP52" i="4"/>
  <c r="BL52" i="4"/>
  <c r="BM52" i="4"/>
  <c r="BU52" i="4"/>
  <c r="BS52" i="4"/>
  <c r="BN52" i="4"/>
  <c r="BT52" i="4"/>
  <c r="BW52" i="4"/>
  <c r="BV52" i="4"/>
  <c r="BL55" i="4"/>
  <c r="BT55" i="4"/>
  <c r="BO55" i="4"/>
  <c r="BR55" i="4"/>
  <c r="BM55" i="4"/>
  <c r="BU55" i="4"/>
  <c r="BQ55" i="4"/>
  <c r="BP55" i="4"/>
  <c r="BV55" i="4"/>
  <c r="BN55" i="4"/>
  <c r="BS55" i="4"/>
  <c r="BW55" i="4"/>
  <c r="C81" i="15"/>
  <c r="V81" i="15"/>
  <c r="D81" i="15" s="1"/>
  <c r="Z81" i="15"/>
  <c r="W81" i="15"/>
  <c r="Y81" i="15"/>
  <c r="X81" i="15"/>
  <c r="W67" i="15"/>
  <c r="V67" i="15"/>
  <c r="D67" i="15" s="1"/>
  <c r="Y67" i="15"/>
  <c r="X67" i="15"/>
  <c r="C67" i="15"/>
  <c r="Z67" i="15"/>
  <c r="X56" i="15"/>
  <c r="Z56" i="15"/>
  <c r="V56" i="15"/>
  <c r="D56" i="15" s="1"/>
  <c r="W56" i="15"/>
  <c r="C56" i="15"/>
  <c r="Y56" i="15"/>
  <c r="BQ50" i="4"/>
  <c r="BO50" i="4"/>
  <c r="BR50" i="4"/>
  <c r="BU50" i="4"/>
  <c r="BM50" i="4"/>
  <c r="BS50" i="4"/>
  <c r="BW50" i="4"/>
  <c r="BT50" i="4"/>
  <c r="BN50" i="4"/>
  <c r="BL50" i="4"/>
  <c r="BP50" i="4"/>
  <c r="BV50" i="4"/>
  <c r="W57" i="15"/>
  <c r="C57" i="15"/>
  <c r="X57" i="15"/>
  <c r="Y57" i="15"/>
  <c r="V57" i="15"/>
  <c r="D57" i="15" s="1"/>
  <c r="Z57" i="15"/>
  <c r="W93" i="15"/>
  <c r="Y93" i="15"/>
  <c r="V93" i="15"/>
  <c r="D93" i="15" s="1"/>
  <c r="Z93" i="15"/>
  <c r="C93" i="15"/>
  <c r="X93" i="15"/>
  <c r="X28" i="15"/>
  <c r="Y28" i="15"/>
  <c r="Z28" i="15"/>
  <c r="C28" i="15"/>
  <c r="V28" i="15"/>
  <c r="D28" i="15" s="1"/>
  <c r="W28" i="15"/>
  <c r="BS94" i="4"/>
  <c r="BL94" i="4"/>
  <c r="BV94" i="4"/>
  <c r="BU94" i="4"/>
  <c r="BR94" i="4"/>
  <c r="BP94" i="4"/>
  <c r="BQ94" i="4"/>
  <c r="BM94" i="4"/>
  <c r="BW94" i="4"/>
  <c r="BO94" i="4"/>
  <c r="BN94" i="4"/>
  <c r="BT94" i="4"/>
  <c r="BV104" i="4"/>
  <c r="BP104" i="4"/>
  <c r="BS104" i="4"/>
  <c r="BM104" i="4"/>
  <c r="BQ104" i="4"/>
  <c r="BW104" i="4"/>
  <c r="BU104" i="4"/>
  <c r="BT104" i="4"/>
  <c r="BN104" i="4"/>
  <c r="BL104" i="4"/>
  <c r="BR104" i="4"/>
  <c r="BO104" i="4"/>
  <c r="C50" i="15"/>
  <c r="Y50" i="15"/>
  <c r="V50" i="15"/>
  <c r="D50" i="15" s="1"/>
  <c r="Z50" i="15"/>
  <c r="X50" i="15"/>
  <c r="W50" i="15"/>
  <c r="C42" i="15"/>
  <c r="Y42" i="15"/>
  <c r="Z42" i="15"/>
  <c r="W42" i="15"/>
  <c r="X42" i="15"/>
  <c r="V42" i="15"/>
  <c r="D42" i="15" s="1"/>
  <c r="BS35" i="4"/>
  <c r="BO35" i="4"/>
  <c r="BM35" i="4"/>
  <c r="BT35" i="4"/>
  <c r="BP35" i="4"/>
  <c r="BW35" i="4"/>
  <c r="BQ35" i="4"/>
  <c r="BU35" i="4"/>
  <c r="BR35" i="4"/>
  <c r="BL35" i="4"/>
  <c r="BN35" i="4"/>
  <c r="BV35" i="4"/>
  <c r="BM99" i="4"/>
  <c r="BP99" i="4"/>
  <c r="BU99" i="4"/>
  <c r="BQ99" i="4"/>
  <c r="BS99" i="4"/>
  <c r="BN99" i="4"/>
  <c r="BV99" i="4"/>
  <c r="BO99" i="4"/>
  <c r="BW99" i="4"/>
  <c r="BL99" i="4"/>
  <c r="BR99" i="4"/>
  <c r="BT99" i="4"/>
  <c r="BL100" i="4"/>
  <c r="BM100" i="4"/>
  <c r="BN100" i="4"/>
  <c r="BU100" i="4"/>
  <c r="BO100" i="4"/>
  <c r="BV100" i="4"/>
  <c r="BW100" i="4"/>
  <c r="BR100" i="4"/>
  <c r="BS100" i="4"/>
  <c r="BQ100" i="4"/>
  <c r="BT100" i="4"/>
  <c r="BP100" i="4"/>
  <c r="C64" i="15"/>
  <c r="V64" i="15"/>
  <c r="D64" i="15" s="1"/>
  <c r="Z64" i="15"/>
  <c r="X64" i="15"/>
  <c r="W64" i="15"/>
  <c r="Y64" i="15"/>
  <c r="W78" i="15"/>
  <c r="C78" i="15"/>
  <c r="X78" i="15"/>
  <c r="Y78" i="15"/>
  <c r="Z78" i="15"/>
  <c r="V78" i="15"/>
  <c r="D78" i="15" s="1"/>
  <c r="BM85" i="4"/>
  <c r="BT85" i="4"/>
  <c r="BO85" i="4"/>
  <c r="BR85" i="4"/>
  <c r="BS85" i="4"/>
  <c r="BU85" i="4"/>
  <c r="BP85" i="4"/>
  <c r="BN85" i="4"/>
  <c r="BL85" i="4"/>
  <c r="BW85" i="4"/>
  <c r="BV85" i="4"/>
  <c r="BQ85" i="4"/>
  <c r="V76" i="15"/>
  <c r="D76" i="15" s="1"/>
  <c r="Z76" i="15"/>
  <c r="W76" i="15"/>
  <c r="X76" i="15"/>
  <c r="Y76" i="15"/>
  <c r="C76" i="15"/>
  <c r="W68" i="15"/>
  <c r="Y68" i="15"/>
  <c r="X68" i="15"/>
  <c r="V68" i="15"/>
  <c r="D68" i="15" s="1"/>
  <c r="Z68" i="15"/>
  <c r="C68" i="15"/>
  <c r="BL97" i="4"/>
  <c r="BW97" i="4"/>
  <c r="BQ97" i="4"/>
  <c r="BS97" i="4"/>
  <c r="BR97" i="4"/>
  <c r="BT97" i="4"/>
  <c r="BN97" i="4"/>
  <c r="BM97" i="4"/>
  <c r="BO97" i="4"/>
  <c r="BV97" i="4"/>
  <c r="BP97" i="4"/>
  <c r="BU97" i="4"/>
  <c r="V79" i="15"/>
  <c r="D79" i="15" s="1"/>
  <c r="Z79" i="15"/>
  <c r="W79" i="15"/>
  <c r="X79" i="15"/>
  <c r="C79" i="15"/>
  <c r="Y79" i="15"/>
  <c r="BQ72" i="4"/>
  <c r="BL72" i="4"/>
  <c r="BS72" i="4"/>
  <c r="BO72" i="4"/>
  <c r="BT72" i="4"/>
  <c r="BM72" i="4"/>
  <c r="BR72" i="4"/>
  <c r="BN72" i="4"/>
  <c r="BV72" i="4"/>
  <c r="BU72" i="4"/>
  <c r="BP72" i="4"/>
  <c r="BW72" i="4"/>
  <c r="BL88" i="4"/>
  <c r="BM88" i="4"/>
  <c r="BS88" i="4"/>
  <c r="BU88" i="4"/>
  <c r="BT88" i="4"/>
  <c r="BO88" i="4"/>
  <c r="BV88" i="4"/>
  <c r="BP88" i="4"/>
  <c r="BR88" i="4"/>
  <c r="BQ88" i="4"/>
  <c r="BW88" i="4"/>
  <c r="BN88" i="4"/>
  <c r="Y49" i="15"/>
  <c r="Z49" i="15"/>
  <c r="V49" i="15"/>
  <c r="D49" i="15" s="1"/>
  <c r="W49" i="15"/>
  <c r="C49" i="15"/>
  <c r="X49" i="15"/>
  <c r="BW106" i="4"/>
  <c r="BL106" i="4"/>
  <c r="BQ106" i="4"/>
  <c r="BV106" i="4"/>
  <c r="BS106" i="4"/>
  <c r="BM106" i="4"/>
  <c r="BR106" i="4"/>
  <c r="BO106" i="4"/>
  <c r="BN106" i="4"/>
  <c r="BT106" i="4"/>
  <c r="BU106" i="4"/>
  <c r="BP106" i="4"/>
  <c r="BN98" i="4"/>
  <c r="BL98" i="4"/>
  <c r="BS98" i="4"/>
  <c r="BV98" i="4"/>
  <c r="BQ98" i="4"/>
  <c r="BT98" i="4"/>
  <c r="BO98" i="4"/>
  <c r="BR98" i="4"/>
  <c r="BM98" i="4"/>
  <c r="BP98" i="4"/>
  <c r="BU98" i="4"/>
  <c r="BW98" i="4"/>
  <c r="Y69" i="15"/>
  <c r="Z69" i="15"/>
  <c r="W69" i="15"/>
  <c r="C69" i="15"/>
  <c r="V69" i="15"/>
  <c r="D69" i="15" s="1"/>
  <c r="X69" i="15"/>
  <c r="W52" i="15"/>
  <c r="Z52" i="15"/>
  <c r="X52" i="15"/>
  <c r="Y52" i="15"/>
  <c r="V52" i="15"/>
  <c r="D52" i="15" s="1"/>
  <c r="C52" i="15"/>
  <c r="BR44" i="4"/>
  <c r="BL44" i="4"/>
  <c r="BV44" i="4"/>
  <c r="BS44" i="4"/>
  <c r="BO44" i="4"/>
  <c r="BT44" i="4"/>
  <c r="BN44" i="4"/>
  <c r="BM44" i="4"/>
  <c r="BQ44" i="4"/>
  <c r="BP44" i="4"/>
  <c r="BU44" i="4"/>
  <c r="BW44" i="4"/>
  <c r="Z45" i="15"/>
  <c r="C45" i="15"/>
  <c r="W45" i="15"/>
  <c r="V45" i="15"/>
  <c r="D45" i="15" s="1"/>
  <c r="X45" i="15"/>
  <c r="Y45" i="15"/>
  <c r="BU45" i="4"/>
  <c r="BW45" i="4"/>
  <c r="BM45" i="4"/>
  <c r="BP45" i="4"/>
  <c r="BO45" i="4"/>
  <c r="BS45" i="4"/>
  <c r="BR45" i="4"/>
  <c r="BQ45" i="4"/>
  <c r="BT45" i="4"/>
  <c r="BL45" i="4"/>
  <c r="BN45" i="4"/>
  <c r="BV45" i="4"/>
  <c r="C101" i="15"/>
  <c r="Z101" i="15"/>
  <c r="Y101" i="15"/>
  <c r="X101" i="15"/>
  <c r="W101" i="15"/>
  <c r="V101" i="15"/>
  <c r="D101" i="15" s="1"/>
  <c r="BW82" i="4"/>
  <c r="BU82" i="4"/>
  <c r="BP82" i="4"/>
  <c r="BM82" i="4"/>
  <c r="BR82" i="4"/>
  <c r="BQ82" i="4"/>
  <c r="BS82" i="4"/>
  <c r="BL82" i="4"/>
  <c r="BO82" i="4"/>
  <c r="BN82" i="4"/>
  <c r="BT82" i="4"/>
  <c r="BV82" i="4"/>
  <c r="C35" i="15"/>
  <c r="V35" i="15"/>
  <c r="D35" i="15" s="1"/>
  <c r="W35" i="15"/>
  <c r="Y35" i="15"/>
  <c r="X35" i="15"/>
  <c r="Z35" i="15"/>
  <c r="C97" i="15"/>
  <c r="X97" i="15"/>
  <c r="W97" i="15"/>
  <c r="Y97" i="15"/>
  <c r="V97" i="15"/>
  <c r="D97" i="15" s="1"/>
  <c r="Z97" i="15"/>
  <c r="BL49" i="4"/>
  <c r="BR49" i="4"/>
  <c r="BV49" i="4"/>
  <c r="BO49" i="4"/>
  <c r="BM49" i="4"/>
  <c r="BU49" i="4"/>
  <c r="BP49" i="4"/>
  <c r="BQ49" i="4"/>
  <c r="BT49" i="4"/>
  <c r="BW49" i="4"/>
  <c r="BS49" i="4"/>
  <c r="BN49" i="4"/>
  <c r="Y102" i="15"/>
  <c r="C102" i="15"/>
  <c r="W102" i="15"/>
  <c r="V102" i="15"/>
  <c r="D102" i="15" s="1"/>
  <c r="X102" i="15"/>
  <c r="Z102" i="15"/>
  <c r="BM64" i="4"/>
  <c r="BU64" i="4"/>
  <c r="BR64" i="4"/>
  <c r="BV64" i="4"/>
  <c r="BQ64" i="4"/>
  <c r="BW64" i="4"/>
  <c r="BO64" i="4"/>
  <c r="BS64" i="4"/>
  <c r="BL64" i="4"/>
  <c r="BT64" i="4"/>
  <c r="BN64" i="4"/>
  <c r="BP64" i="4"/>
  <c r="V87" i="15"/>
  <c r="D87" i="15" s="1"/>
  <c r="X87" i="15"/>
  <c r="Y87" i="15"/>
  <c r="Z87" i="15"/>
  <c r="C87" i="15"/>
  <c r="W87" i="15"/>
  <c r="BR87" i="4"/>
  <c r="BV87" i="4"/>
  <c r="BQ87" i="4"/>
  <c r="BO87" i="4"/>
  <c r="BU87" i="4"/>
  <c r="BN87" i="4"/>
  <c r="BP87" i="4"/>
  <c r="BS87" i="4"/>
  <c r="BT87" i="4"/>
  <c r="BM87" i="4"/>
  <c r="BW87" i="4"/>
  <c r="BL87" i="4"/>
  <c r="BV43" i="4"/>
  <c r="BW43" i="4"/>
  <c r="BQ43" i="4"/>
  <c r="BR43" i="4"/>
  <c r="BT43" i="4"/>
  <c r="BM43" i="4"/>
  <c r="BS43" i="4"/>
  <c r="BO43" i="4"/>
  <c r="BP43" i="4"/>
  <c r="BU43" i="4"/>
  <c r="BN43" i="4"/>
  <c r="BL43" i="4"/>
  <c r="X44" i="15"/>
  <c r="Y44" i="15"/>
  <c r="V44" i="15"/>
  <c r="D44" i="15" s="1"/>
  <c r="Z44" i="15"/>
  <c r="C44" i="15"/>
  <c r="W44" i="15"/>
  <c r="BL71" i="4"/>
  <c r="BV71" i="4"/>
  <c r="BQ71" i="4"/>
  <c r="BP71" i="4"/>
  <c r="BU71" i="4"/>
  <c r="BO71" i="4"/>
  <c r="BN71" i="4"/>
  <c r="BR71" i="4"/>
  <c r="BS71" i="4"/>
  <c r="BW71" i="4"/>
  <c r="BT71" i="4"/>
  <c r="BM71" i="4"/>
  <c r="BN66" i="4"/>
  <c r="BV66" i="4"/>
  <c r="BS66" i="4"/>
  <c r="BU66" i="4"/>
  <c r="BO66" i="4"/>
  <c r="BP66" i="4"/>
  <c r="BM66" i="4"/>
  <c r="BW66" i="4"/>
  <c r="BL66" i="4"/>
  <c r="BR66" i="4"/>
  <c r="BQ66" i="4"/>
  <c r="BT66" i="4"/>
  <c r="BO83" i="4"/>
  <c r="BU83" i="4"/>
  <c r="BT83" i="4"/>
  <c r="BV83" i="4"/>
  <c r="BM83" i="4"/>
  <c r="BP83" i="4"/>
  <c r="BS83" i="4"/>
  <c r="BR83" i="4"/>
  <c r="BN83" i="4"/>
  <c r="BW83" i="4"/>
  <c r="BQ83" i="4"/>
  <c r="BL83" i="4"/>
  <c r="BW62" i="4"/>
  <c r="BV62" i="4"/>
  <c r="BT62" i="4"/>
  <c r="BU62" i="4"/>
  <c r="BS62" i="4"/>
  <c r="BL62" i="4"/>
  <c r="BQ62" i="4"/>
  <c r="BM62" i="4"/>
  <c r="BO62" i="4"/>
  <c r="BR62" i="4"/>
  <c r="BP62" i="4"/>
  <c r="BN62" i="4"/>
  <c r="X43" i="15"/>
  <c r="Y43" i="15"/>
  <c r="Z43" i="15"/>
  <c r="C43" i="15"/>
  <c r="W43" i="15"/>
  <c r="V43" i="15"/>
  <c r="D43" i="15" s="1"/>
  <c r="Z55" i="15"/>
  <c r="V55" i="15"/>
  <c r="D55" i="15" s="1"/>
  <c r="C55" i="15"/>
  <c r="W55" i="15"/>
  <c r="X55" i="15"/>
  <c r="Y55" i="15"/>
  <c r="BU42" i="4"/>
  <c r="BN42" i="4"/>
  <c r="BQ42" i="4"/>
  <c r="BL42" i="4"/>
  <c r="BP42" i="4"/>
  <c r="BW42" i="4"/>
  <c r="BS42" i="4"/>
  <c r="BM42" i="4"/>
  <c r="BR42" i="4"/>
  <c r="BT42" i="4"/>
  <c r="BO42" i="4"/>
  <c r="BV42" i="4"/>
  <c r="X33" i="15"/>
  <c r="Y33" i="15"/>
  <c r="Z33" i="15"/>
  <c r="C33" i="15"/>
  <c r="V33" i="15"/>
  <c r="D33" i="15" s="1"/>
  <c r="W33" i="15"/>
  <c r="BS63" i="4"/>
  <c r="BL63" i="4"/>
  <c r="BT63" i="4"/>
  <c r="BW63" i="4"/>
  <c r="BU63" i="4"/>
  <c r="BQ63" i="4"/>
  <c r="BP63" i="4"/>
  <c r="BM63" i="4"/>
  <c r="BR63" i="4"/>
  <c r="BO63" i="4"/>
  <c r="BN63" i="4"/>
  <c r="BV63" i="4"/>
  <c r="BT26" i="4"/>
  <c r="BO26" i="4"/>
  <c r="BQ26" i="4"/>
  <c r="BN26" i="4"/>
  <c r="BU26" i="4"/>
  <c r="BP26" i="4"/>
  <c r="BR26" i="4"/>
  <c r="BS26" i="4"/>
  <c r="BV26" i="4"/>
  <c r="BL26" i="4"/>
  <c r="BM26" i="4"/>
  <c r="BW26" i="4"/>
  <c r="BU30" i="4"/>
  <c r="BR30" i="4"/>
  <c r="BL30" i="4"/>
  <c r="BS30" i="4"/>
  <c r="BW30" i="4"/>
  <c r="BM30" i="4"/>
  <c r="BO30" i="4"/>
  <c r="BP30" i="4"/>
  <c r="BN30" i="4"/>
  <c r="BT30" i="4"/>
  <c r="BV30" i="4"/>
  <c r="BQ30" i="4"/>
  <c r="C51" i="15"/>
  <c r="Z51" i="15"/>
  <c r="W51" i="15"/>
  <c r="X51" i="15"/>
  <c r="Y51" i="15"/>
  <c r="V51" i="15"/>
  <c r="D51" i="15" s="1"/>
  <c r="BM33" i="4"/>
  <c r="BN33" i="4"/>
  <c r="BT33" i="4"/>
  <c r="BP33" i="4"/>
  <c r="BL33" i="4"/>
  <c r="BS33" i="4"/>
  <c r="BV33" i="4"/>
  <c r="BR33" i="4"/>
  <c r="BO33" i="4"/>
  <c r="BQ33" i="4"/>
  <c r="BW33" i="4"/>
  <c r="BU33" i="4"/>
  <c r="C36" i="15"/>
  <c r="V36" i="15"/>
  <c r="D36" i="15" s="1"/>
  <c r="W36" i="15"/>
  <c r="Y36" i="15"/>
  <c r="X36" i="15"/>
  <c r="Z36" i="15"/>
  <c r="V27" i="15"/>
  <c r="D27" i="15" s="1"/>
  <c r="C27" i="15"/>
  <c r="W27" i="15"/>
  <c r="Y27" i="15"/>
  <c r="Z27" i="15"/>
  <c r="X27" i="15"/>
  <c r="C80" i="15"/>
  <c r="V80" i="15"/>
  <c r="D80" i="15" s="1"/>
  <c r="X80" i="15"/>
  <c r="Y80" i="15"/>
  <c r="Z80" i="15"/>
  <c r="W80" i="15"/>
  <c r="BT73" i="4"/>
  <c r="BN73" i="4"/>
  <c r="BM73" i="4"/>
  <c r="BW73" i="4"/>
  <c r="BP73" i="4"/>
  <c r="BV73" i="4"/>
  <c r="BR73" i="4"/>
  <c r="BU73" i="4"/>
  <c r="BS73" i="4"/>
  <c r="BL73" i="4"/>
  <c r="BO73" i="4"/>
  <c r="BQ73" i="4"/>
  <c r="BQ96" i="4"/>
  <c r="BP96" i="4"/>
  <c r="BL96" i="4"/>
  <c r="BN96" i="4"/>
  <c r="BM96" i="4"/>
  <c r="BS96" i="4"/>
  <c r="BV96" i="4"/>
  <c r="BO96" i="4"/>
  <c r="BT96" i="4"/>
  <c r="BW96" i="4"/>
  <c r="BR96" i="4"/>
  <c r="BU96" i="4"/>
  <c r="BS25" i="4"/>
  <c r="BT25" i="4"/>
  <c r="BR25" i="4"/>
  <c r="BL25" i="4"/>
  <c r="BN25" i="4"/>
  <c r="BV25" i="4"/>
  <c r="BP25" i="4"/>
  <c r="BO25" i="4"/>
  <c r="BU25" i="4"/>
  <c r="BW25" i="4"/>
  <c r="BM25" i="4"/>
  <c r="BQ25" i="4"/>
  <c r="W100" i="15"/>
  <c r="Z100" i="15"/>
  <c r="Y100" i="15"/>
  <c r="C100" i="15"/>
  <c r="X100" i="15"/>
  <c r="V100" i="15"/>
  <c r="D100" i="15" s="1"/>
  <c r="BN36" i="4"/>
  <c r="BU36" i="4"/>
  <c r="BW36" i="4"/>
  <c r="BP36" i="4"/>
  <c r="BM36" i="4"/>
  <c r="BL36" i="4"/>
  <c r="BR36" i="4"/>
  <c r="BS36" i="4"/>
  <c r="BT36" i="4"/>
  <c r="BO36" i="4"/>
  <c r="BQ36" i="4"/>
  <c r="BV36" i="4"/>
  <c r="V77" i="15"/>
  <c r="D77" i="15" s="1"/>
  <c r="X77" i="15"/>
  <c r="Y77" i="15"/>
  <c r="Z77" i="15"/>
  <c r="C77" i="15"/>
  <c r="W77" i="15"/>
  <c r="W26" i="15"/>
  <c r="X26" i="15"/>
  <c r="Y26" i="15"/>
  <c r="V26" i="15"/>
  <c r="D26" i="15" s="1"/>
  <c r="C26" i="15"/>
  <c r="Z26" i="15"/>
  <c r="BW81" i="4"/>
  <c r="BV81" i="4"/>
  <c r="BS81" i="4"/>
  <c r="BR81" i="4"/>
  <c r="BQ81" i="4"/>
  <c r="BM81" i="4"/>
  <c r="BU81" i="4"/>
  <c r="BT81" i="4"/>
  <c r="BL81" i="4"/>
  <c r="BO81" i="4"/>
  <c r="BP81" i="4"/>
  <c r="BN81" i="4"/>
  <c r="BU67" i="4"/>
  <c r="BT67" i="4"/>
  <c r="BL67" i="4"/>
  <c r="BN67" i="4"/>
  <c r="BR67" i="4"/>
  <c r="BV67" i="4"/>
  <c r="BO67" i="4"/>
  <c r="BQ67" i="4"/>
  <c r="BW67" i="4"/>
  <c r="BS67" i="4"/>
  <c r="BM67" i="4"/>
  <c r="BP67" i="4"/>
  <c r="X38" i="15"/>
  <c r="C38" i="15"/>
  <c r="Y38" i="15"/>
  <c r="W38" i="15"/>
  <c r="V38" i="15"/>
  <c r="D38" i="15" s="1"/>
  <c r="Z38" i="15"/>
  <c r="BN89" i="4"/>
  <c r="BO89" i="4"/>
  <c r="BV89" i="4"/>
  <c r="BS89" i="4"/>
  <c r="BQ89" i="4"/>
  <c r="BM89" i="4"/>
  <c r="BP89" i="4"/>
  <c r="BL89" i="4"/>
  <c r="BW89" i="4"/>
  <c r="BT89" i="4"/>
  <c r="BU89" i="4"/>
  <c r="BR89" i="4"/>
  <c r="BO91" i="4"/>
  <c r="BW91" i="4"/>
  <c r="BP91" i="4"/>
  <c r="BQ91" i="4"/>
  <c r="BM91" i="4"/>
  <c r="BU91" i="4"/>
  <c r="BL91" i="4"/>
  <c r="BR91" i="4"/>
  <c r="BV91" i="4"/>
  <c r="BT91" i="4"/>
  <c r="BN91" i="4"/>
  <c r="BS91" i="4"/>
  <c r="Y62" i="15"/>
  <c r="Z62" i="15"/>
  <c r="W62" i="15"/>
  <c r="C62" i="15"/>
  <c r="V62" i="15"/>
  <c r="D62" i="15" s="1"/>
  <c r="X62" i="15"/>
  <c r="X103" i="15"/>
  <c r="W103" i="15"/>
  <c r="Y103" i="15"/>
  <c r="Z103" i="15"/>
  <c r="C103" i="15"/>
  <c r="V103" i="15"/>
  <c r="D103" i="15" s="1"/>
  <c r="W73" i="15"/>
  <c r="X73" i="15"/>
  <c r="Y73" i="15"/>
  <c r="C73" i="15"/>
  <c r="V73" i="15"/>
  <c r="D73" i="15" s="1"/>
  <c r="Z73" i="15"/>
  <c r="Y65" i="15"/>
  <c r="V65" i="15"/>
  <c r="D65" i="15" s="1"/>
  <c r="C65" i="15"/>
  <c r="Z65" i="15"/>
  <c r="X65" i="15"/>
  <c r="W65" i="15"/>
  <c r="C37" i="15"/>
  <c r="Z37" i="15"/>
  <c r="V37" i="15"/>
  <c r="D37" i="15" s="1"/>
  <c r="X37" i="15"/>
  <c r="Y37" i="15"/>
  <c r="W37" i="15"/>
  <c r="BM28" i="4"/>
  <c r="BW28" i="4"/>
  <c r="BP28" i="4"/>
  <c r="BR28" i="4"/>
  <c r="BU28" i="4"/>
  <c r="BO28" i="4"/>
  <c r="BQ28" i="4"/>
  <c r="BL28" i="4"/>
  <c r="BT28" i="4"/>
  <c r="BS28" i="4"/>
  <c r="BN28" i="4"/>
  <c r="BV28" i="4"/>
  <c r="W88" i="15"/>
  <c r="C88" i="15"/>
  <c r="X88" i="15"/>
  <c r="V88" i="15"/>
  <c r="D88" i="15" s="1"/>
  <c r="Y88" i="15"/>
  <c r="Z88" i="15"/>
  <c r="BR47" i="4"/>
  <c r="BM47" i="4"/>
  <c r="BW47" i="4"/>
  <c r="BT47" i="4"/>
  <c r="BL47" i="4"/>
  <c r="BQ47" i="4"/>
  <c r="BS47" i="4"/>
  <c r="BV47" i="4"/>
  <c r="BP47" i="4"/>
  <c r="BN47" i="4"/>
  <c r="BU47" i="4"/>
  <c r="BO47" i="4"/>
  <c r="C71" i="15"/>
  <c r="V71" i="15"/>
  <c r="D71" i="15" s="1"/>
  <c r="X71" i="15"/>
  <c r="Z71" i="15"/>
  <c r="Y71" i="15"/>
  <c r="W71" i="15"/>
  <c r="X46" i="15"/>
  <c r="Y46" i="15"/>
  <c r="V46" i="15"/>
  <c r="D46" i="15" s="1"/>
  <c r="C46" i="15"/>
  <c r="W46" i="15"/>
  <c r="Z46" i="15"/>
  <c r="BV70" i="4"/>
  <c r="BW70" i="4"/>
  <c r="BQ70" i="4"/>
  <c r="BL70" i="4"/>
  <c r="BS70" i="4"/>
  <c r="BU70" i="4"/>
  <c r="BN70" i="4"/>
  <c r="BO70" i="4"/>
  <c r="BM70" i="4"/>
  <c r="BT70" i="4"/>
  <c r="BR70" i="4"/>
  <c r="BP70" i="4"/>
  <c r="BO77" i="4"/>
  <c r="BL77" i="4"/>
  <c r="BN77" i="4"/>
  <c r="BU77" i="4"/>
  <c r="BW77" i="4"/>
  <c r="BR77" i="4"/>
  <c r="BM77" i="4"/>
  <c r="BQ77" i="4"/>
  <c r="BP77" i="4"/>
  <c r="BS77" i="4"/>
  <c r="BT77" i="4"/>
  <c r="BV77" i="4"/>
  <c r="BU75" i="4"/>
  <c r="BL75" i="4"/>
  <c r="BP75" i="4"/>
  <c r="BS75" i="4"/>
  <c r="BO75" i="4"/>
  <c r="BV75" i="4"/>
  <c r="BR75" i="4"/>
  <c r="BN75" i="4"/>
  <c r="BW75" i="4"/>
  <c r="BQ75" i="4"/>
  <c r="BT75" i="4"/>
  <c r="BM75" i="4"/>
  <c r="V86" i="15"/>
  <c r="D86" i="15" s="1"/>
  <c r="X86" i="15"/>
  <c r="Y86" i="15"/>
  <c r="Z86" i="15"/>
  <c r="C86" i="15"/>
  <c r="W86" i="15"/>
  <c r="W29" i="15"/>
  <c r="X29" i="15"/>
  <c r="Y29" i="15"/>
  <c r="V29" i="15"/>
  <c r="D29" i="15" s="1"/>
  <c r="C29" i="15"/>
  <c r="Z29" i="15"/>
  <c r="BP37" i="4"/>
  <c r="BL37" i="4"/>
  <c r="BV37" i="4"/>
  <c r="BN37" i="4"/>
  <c r="BS37" i="4"/>
  <c r="BR37" i="4"/>
  <c r="BW37" i="4"/>
  <c r="BU37" i="4"/>
  <c r="BQ37" i="4"/>
  <c r="BO37" i="4"/>
  <c r="BT37" i="4"/>
  <c r="BM37" i="4"/>
  <c r="BR105" i="4"/>
  <c r="BV105" i="4"/>
  <c r="BN105" i="4"/>
  <c r="BU105" i="4"/>
  <c r="BT105" i="4"/>
  <c r="BQ105" i="4"/>
  <c r="BP105" i="4"/>
  <c r="BM105" i="4"/>
  <c r="BW105" i="4"/>
  <c r="BS105" i="4"/>
  <c r="BL105" i="4"/>
  <c r="BO105" i="4"/>
  <c r="BN76" i="4"/>
  <c r="BV76" i="4"/>
  <c r="BL76" i="4"/>
  <c r="BO76" i="4"/>
  <c r="BP76" i="4"/>
  <c r="BS76" i="4"/>
  <c r="BT76" i="4"/>
  <c r="BU76" i="4"/>
  <c r="BW76" i="4"/>
  <c r="BQ76" i="4"/>
  <c r="BR76" i="4"/>
  <c r="BM76" i="4"/>
  <c r="BP32" i="4"/>
  <c r="BM32" i="4"/>
  <c r="BU32" i="4"/>
  <c r="BR32" i="4"/>
  <c r="BL32" i="4"/>
  <c r="BT32" i="4"/>
  <c r="BQ32" i="4"/>
  <c r="BW32" i="4"/>
  <c r="BS32" i="4"/>
  <c r="BV32" i="4"/>
  <c r="BN32" i="4"/>
  <c r="BO32" i="4"/>
  <c r="Z54" i="15"/>
  <c r="V54" i="15"/>
  <c r="D54" i="15" s="1"/>
  <c r="C54" i="15"/>
  <c r="X54" i="15"/>
  <c r="Y54" i="15"/>
  <c r="W54" i="15"/>
  <c r="BV48" i="4"/>
  <c r="BQ48" i="4"/>
  <c r="BO48" i="4"/>
  <c r="BM48" i="4"/>
  <c r="BW48" i="4"/>
  <c r="BU48" i="4"/>
  <c r="BS48" i="4"/>
  <c r="BL48" i="4"/>
  <c r="BT48" i="4"/>
  <c r="BR48" i="4"/>
  <c r="BP48" i="4"/>
  <c r="BN48" i="4"/>
  <c r="BU68" i="4"/>
  <c r="BP68" i="4"/>
  <c r="BN68" i="4"/>
  <c r="BR68" i="4"/>
  <c r="BV68" i="4"/>
  <c r="BO68" i="4"/>
  <c r="BW68" i="4"/>
  <c r="BS68" i="4"/>
  <c r="BQ68" i="4"/>
  <c r="BM68" i="4"/>
  <c r="BT68" i="4"/>
  <c r="BL68" i="4"/>
  <c r="X74" i="15"/>
  <c r="Y74" i="15"/>
  <c r="Z74" i="15"/>
  <c r="V74" i="15"/>
  <c r="D74" i="15" s="1"/>
  <c r="W74" i="15"/>
  <c r="C74" i="15"/>
  <c r="V60" i="15"/>
  <c r="D60" i="15" s="1"/>
  <c r="Y60" i="15"/>
  <c r="C60" i="15"/>
  <c r="Z60" i="15"/>
  <c r="W60" i="15"/>
  <c r="X60" i="15"/>
  <c r="BO59" i="4"/>
  <c r="BM59" i="4"/>
  <c r="BU59" i="4"/>
  <c r="BQ59" i="4"/>
  <c r="BS59" i="4"/>
  <c r="BP59" i="4"/>
  <c r="BR59" i="4"/>
  <c r="BW59" i="4"/>
  <c r="BV59" i="4"/>
  <c r="BL59" i="4"/>
  <c r="BT59" i="4"/>
  <c r="BN59" i="4"/>
  <c r="BT38" i="4"/>
  <c r="BM38" i="4"/>
  <c r="BL38" i="4"/>
  <c r="BP38" i="4"/>
  <c r="BW38" i="4"/>
  <c r="BN38" i="4"/>
  <c r="BQ38" i="4"/>
  <c r="BS38" i="4"/>
  <c r="BR38" i="4"/>
  <c r="BV38" i="4"/>
  <c r="BO38" i="4"/>
  <c r="BU38" i="4"/>
  <c r="Y95" i="15"/>
  <c r="C95" i="15"/>
  <c r="V95" i="15"/>
  <c r="D95" i="15" s="1"/>
  <c r="X95" i="15"/>
  <c r="W95" i="15"/>
  <c r="Z95" i="15"/>
  <c r="V70" i="15"/>
  <c r="D70" i="15" s="1"/>
  <c r="C70" i="15"/>
  <c r="X70" i="15"/>
  <c r="Y70" i="15"/>
  <c r="Z70" i="15"/>
  <c r="W70" i="15"/>
  <c r="BQ31" i="4"/>
  <c r="BT31" i="4"/>
  <c r="BR31" i="4"/>
  <c r="BO31" i="4"/>
  <c r="BS31" i="4"/>
  <c r="BN31" i="4"/>
  <c r="BW31" i="4"/>
  <c r="BP31" i="4"/>
  <c r="BV31" i="4"/>
  <c r="BL31" i="4"/>
  <c r="BU31" i="4"/>
  <c r="BM31" i="4"/>
  <c r="Y63" i="15"/>
  <c r="V63" i="15"/>
  <c r="D63" i="15" s="1"/>
  <c r="C63" i="15"/>
  <c r="X63" i="15"/>
  <c r="W63" i="15"/>
  <c r="Z63" i="15"/>
  <c r="BU103" i="4"/>
  <c r="BV103" i="4"/>
  <c r="BW103" i="4"/>
  <c r="BN103" i="4"/>
  <c r="BO103" i="4"/>
  <c r="BL103" i="4"/>
  <c r="BR103" i="4"/>
  <c r="BS103" i="4"/>
  <c r="BM103" i="4"/>
  <c r="BQ103" i="4"/>
  <c r="BP103" i="4"/>
  <c r="BT103" i="4"/>
  <c r="C58" i="15"/>
  <c r="V58" i="15"/>
  <c r="D58" i="15" s="1"/>
  <c r="X58" i="15"/>
  <c r="Y58" i="15"/>
  <c r="Z58" i="15"/>
  <c r="W58" i="15"/>
  <c r="BN57" i="4"/>
  <c r="BS57" i="4"/>
  <c r="BW57" i="4"/>
  <c r="BQ57" i="4"/>
  <c r="BU57" i="4"/>
  <c r="BM57" i="4"/>
  <c r="BO57" i="4"/>
  <c r="BP57" i="4"/>
  <c r="BR57" i="4"/>
  <c r="BL57" i="4"/>
  <c r="BT57" i="4"/>
  <c r="BV57" i="4"/>
  <c r="BM29" i="4"/>
  <c r="BT29" i="4"/>
  <c r="BN29" i="4"/>
  <c r="BL29" i="4"/>
  <c r="BP29" i="4"/>
  <c r="BS29" i="4"/>
  <c r="BR29" i="4"/>
  <c r="BW29" i="4"/>
  <c r="BO29" i="4"/>
  <c r="BV29" i="4"/>
  <c r="BQ29" i="4"/>
  <c r="BU29" i="4"/>
  <c r="V99" i="15"/>
  <c r="D99" i="15" s="1"/>
  <c r="X99" i="15"/>
  <c r="W99" i="15"/>
  <c r="Z99" i="15"/>
  <c r="C99" i="15"/>
  <c r="Y99" i="15"/>
  <c r="W72" i="15"/>
  <c r="V72" i="15"/>
  <c r="D72" i="15" s="1"/>
  <c r="C72" i="15"/>
  <c r="X72" i="15"/>
  <c r="Y72" i="15"/>
  <c r="Z72" i="15"/>
  <c r="BO102" i="4"/>
  <c r="BW102" i="4"/>
  <c r="BU102" i="4"/>
  <c r="BL102" i="4"/>
  <c r="BV102" i="4"/>
  <c r="BR102" i="4"/>
  <c r="BM102" i="4"/>
  <c r="BP102" i="4"/>
  <c r="BN102" i="4"/>
  <c r="BQ102" i="4"/>
  <c r="BT102" i="4"/>
  <c r="BS102" i="4"/>
  <c r="BT60" i="4"/>
  <c r="BQ60" i="4"/>
  <c r="BL60" i="4"/>
  <c r="BS60" i="4"/>
  <c r="BV60" i="4"/>
  <c r="BO60" i="4"/>
  <c r="BR60" i="4"/>
  <c r="BW60" i="4"/>
  <c r="BM60" i="4"/>
  <c r="BN60" i="4"/>
  <c r="BP60" i="4"/>
  <c r="BU60" i="4"/>
  <c r="V84" i="15"/>
  <c r="D84" i="15" s="1"/>
  <c r="X84" i="15"/>
  <c r="Y84" i="15"/>
  <c r="Z84" i="15"/>
  <c r="W84" i="15"/>
  <c r="C84" i="15"/>
  <c r="BT79" i="4"/>
  <c r="BV79" i="4"/>
  <c r="BN79" i="4"/>
  <c r="BM79" i="4"/>
  <c r="BU79" i="4"/>
  <c r="BO79" i="4"/>
  <c r="BW79" i="4"/>
  <c r="BL79" i="4"/>
  <c r="BQ79" i="4"/>
  <c r="BR79" i="4"/>
  <c r="BS79" i="4"/>
  <c r="BP79" i="4"/>
  <c r="V89" i="15"/>
  <c r="D89" i="15" s="1"/>
  <c r="C89" i="15"/>
  <c r="X89" i="15"/>
  <c r="Y89" i="15"/>
  <c r="Z89" i="15"/>
  <c r="W89" i="15"/>
  <c r="BL54" i="4"/>
  <c r="BO54" i="4"/>
  <c r="BW54" i="4"/>
  <c r="BV54" i="4"/>
  <c r="BN54" i="4"/>
  <c r="BS54" i="4"/>
  <c r="BM54" i="4"/>
  <c r="BT54" i="4"/>
  <c r="BR54" i="4"/>
  <c r="BU54" i="4"/>
  <c r="BQ54" i="4"/>
  <c r="BP54" i="4"/>
  <c r="Y48" i="15"/>
  <c r="W48" i="15"/>
  <c r="Z48" i="15"/>
  <c r="C48" i="15"/>
  <c r="V48" i="15"/>
  <c r="D48" i="15" s="1"/>
  <c r="X48" i="15"/>
  <c r="V61" i="15"/>
  <c r="D61" i="15" s="1"/>
  <c r="Y61" i="15"/>
  <c r="X61" i="15"/>
  <c r="C61" i="15"/>
  <c r="Z61" i="15"/>
  <c r="W61" i="15"/>
  <c r="BU34" i="4"/>
  <c r="BP34" i="4"/>
  <c r="BT34" i="4"/>
  <c r="BO34" i="4"/>
  <c r="BW34" i="4"/>
  <c r="BL34" i="4"/>
  <c r="BN34" i="4"/>
  <c r="BS34" i="4"/>
  <c r="BQ34" i="4"/>
  <c r="BV34" i="4"/>
  <c r="BM34" i="4"/>
  <c r="BR34" i="4"/>
  <c r="W59" i="15"/>
  <c r="C59" i="15"/>
  <c r="V59" i="15"/>
  <c r="D59" i="15" s="1"/>
  <c r="Z59" i="15"/>
  <c r="X59" i="15"/>
  <c r="Y59" i="15"/>
  <c r="C30" i="15"/>
  <c r="X30" i="15"/>
  <c r="Y30" i="15"/>
  <c r="Z30" i="15"/>
  <c r="W30" i="15"/>
  <c r="V30" i="15"/>
  <c r="D30" i="15" s="1"/>
  <c r="BP69" i="4"/>
  <c r="BM69" i="4"/>
  <c r="BU69" i="4"/>
  <c r="BQ69" i="4"/>
  <c r="BV69" i="4"/>
  <c r="BR69" i="4"/>
  <c r="BS69" i="4"/>
  <c r="BT69" i="4"/>
  <c r="BW69" i="4"/>
  <c r="BN69" i="4"/>
  <c r="BO69" i="4"/>
  <c r="BL69" i="4"/>
  <c r="BL41" i="4"/>
  <c r="BT41" i="4"/>
  <c r="BM41" i="4"/>
  <c r="BP41" i="4"/>
  <c r="BO41" i="4"/>
  <c r="BQ41" i="4"/>
  <c r="BR41" i="4"/>
  <c r="BN41" i="4"/>
  <c r="BW41" i="4"/>
  <c r="BS41" i="4"/>
  <c r="BU41" i="4"/>
  <c r="BV41" i="4"/>
  <c r="Y82" i="15"/>
  <c r="X82" i="15"/>
  <c r="W82" i="15"/>
  <c r="Z82" i="15"/>
  <c r="V82" i="15"/>
  <c r="D82" i="15" s="1"/>
  <c r="C82" i="15"/>
  <c r="BW56" i="4"/>
  <c r="BN56" i="4"/>
  <c r="BM56" i="4"/>
  <c r="BV56" i="4"/>
  <c r="BS56" i="4"/>
  <c r="BL56" i="4"/>
  <c r="BT56" i="4"/>
  <c r="BU56" i="4"/>
  <c r="BQ56" i="4"/>
  <c r="BP56" i="4"/>
  <c r="BR56" i="4"/>
  <c r="BO56" i="4"/>
  <c r="C66" i="15"/>
  <c r="V66" i="15"/>
  <c r="D66" i="15" s="1"/>
  <c r="Z66" i="15"/>
  <c r="W66" i="15"/>
  <c r="Y66" i="15"/>
  <c r="X66" i="15"/>
  <c r="V85" i="15"/>
  <c r="D85" i="15" s="1"/>
  <c r="Z85" i="15"/>
  <c r="X85" i="15"/>
  <c r="Y85" i="15"/>
  <c r="C85" i="15"/>
  <c r="W85" i="15"/>
  <c r="BP93" i="4"/>
  <c r="BW93" i="4"/>
  <c r="BL93" i="4"/>
  <c r="BT93" i="4"/>
  <c r="BM93" i="4"/>
  <c r="BU93" i="4"/>
  <c r="BS93" i="4"/>
  <c r="BO93" i="4"/>
  <c r="BQ93" i="4"/>
  <c r="BN93" i="4"/>
  <c r="BR93" i="4"/>
  <c r="BV93" i="4"/>
  <c r="Y91" i="15"/>
  <c r="X91" i="15"/>
  <c r="W91" i="15"/>
  <c r="Z91" i="15"/>
  <c r="V91" i="15"/>
  <c r="D91" i="15" s="1"/>
  <c r="C91" i="15"/>
  <c r="BO46" i="4"/>
  <c r="BS46" i="4"/>
  <c r="BR46" i="4"/>
  <c r="BV46" i="4"/>
  <c r="BW46" i="4"/>
  <c r="BM46" i="4"/>
  <c r="BP46" i="4"/>
  <c r="BU46" i="4"/>
  <c r="BL46" i="4"/>
  <c r="BN46" i="4"/>
  <c r="BQ46" i="4"/>
  <c r="BT46" i="4"/>
  <c r="BP65" i="4"/>
  <c r="BM65" i="4"/>
  <c r="BN65" i="4"/>
  <c r="BL65" i="4"/>
  <c r="BO65" i="4"/>
  <c r="BT65" i="4"/>
  <c r="BQ65" i="4"/>
  <c r="BS65" i="4"/>
  <c r="BU65" i="4"/>
  <c r="BV65" i="4"/>
  <c r="BR65" i="4"/>
  <c r="BW65" i="4"/>
  <c r="BR39" i="4"/>
  <c r="BV39" i="4"/>
  <c r="BP39" i="4"/>
  <c r="BW39" i="4"/>
  <c r="BL39" i="4"/>
  <c r="BS39" i="4"/>
  <c r="BQ39" i="4"/>
  <c r="BO39" i="4"/>
  <c r="BN39" i="4"/>
  <c r="BM39" i="4"/>
  <c r="BU39" i="4"/>
  <c r="BT39" i="4"/>
  <c r="V23" i="15"/>
  <c r="D23" i="15" s="1"/>
  <c r="Y23" i="15"/>
  <c r="Z23" i="15"/>
  <c r="W23" i="15"/>
  <c r="X23" i="15"/>
  <c r="C23" i="15"/>
  <c r="Z47" i="15"/>
  <c r="X47" i="15"/>
  <c r="Y47" i="15"/>
  <c r="V47" i="15"/>
  <c r="D47" i="15" s="1"/>
  <c r="C47" i="15"/>
  <c r="W47" i="15"/>
  <c r="BO61" i="4"/>
  <c r="BT61" i="4"/>
  <c r="BN61" i="4"/>
  <c r="BM61" i="4"/>
  <c r="BQ61" i="4"/>
  <c r="BP61" i="4"/>
  <c r="BR61" i="4"/>
  <c r="BV61" i="4"/>
  <c r="BS61" i="4"/>
  <c r="BW61" i="4"/>
  <c r="BU61" i="4"/>
  <c r="BL61" i="4"/>
  <c r="BL84" i="4"/>
  <c r="BR84" i="4"/>
  <c r="BM84" i="4"/>
  <c r="BW84" i="4"/>
  <c r="BO84" i="4"/>
  <c r="BU84" i="4"/>
  <c r="BV84" i="4"/>
  <c r="BP84" i="4"/>
  <c r="BQ84" i="4"/>
  <c r="BN84" i="4"/>
  <c r="BT84" i="4"/>
  <c r="BS84" i="4"/>
  <c r="Y94" i="15"/>
  <c r="C94" i="15"/>
  <c r="X94" i="15"/>
  <c r="V94" i="15"/>
  <c r="D94" i="15" s="1"/>
  <c r="W94" i="15"/>
  <c r="Z94" i="15"/>
  <c r="BR51" i="4"/>
  <c r="BL51" i="4"/>
  <c r="BN51" i="4"/>
  <c r="BS51" i="4"/>
  <c r="BO51" i="4"/>
  <c r="BW51" i="4"/>
  <c r="BV51" i="4"/>
  <c r="BM51" i="4"/>
  <c r="BP51" i="4"/>
  <c r="BU51" i="4"/>
  <c r="BQ51" i="4"/>
  <c r="BT51" i="4"/>
  <c r="Y83" i="15"/>
  <c r="Z83" i="15"/>
  <c r="C83" i="15"/>
  <c r="V83" i="15"/>
  <c r="D83" i="15" s="1"/>
  <c r="W83" i="15"/>
  <c r="X83" i="15"/>
  <c r="V75" i="15"/>
  <c r="D75" i="15" s="1"/>
  <c r="X75" i="15"/>
  <c r="C75" i="15"/>
  <c r="Z75" i="15"/>
  <c r="Y75" i="15"/>
  <c r="W75" i="15"/>
  <c r="BT53" i="4"/>
  <c r="BM53" i="4"/>
  <c r="BV53" i="4"/>
  <c r="BP53" i="4"/>
  <c r="BU53" i="4"/>
  <c r="BR53" i="4"/>
  <c r="BW53" i="4"/>
  <c r="BO53" i="4"/>
  <c r="BS53" i="4"/>
  <c r="BN53" i="4"/>
  <c r="BQ53" i="4"/>
  <c r="BL53" i="4"/>
  <c r="BL58" i="4"/>
  <c r="BV58" i="4"/>
  <c r="BU58" i="4"/>
  <c r="BQ58" i="4"/>
  <c r="BN58" i="4"/>
  <c r="BR58" i="4"/>
  <c r="BS58" i="4"/>
  <c r="BO58" i="4"/>
  <c r="BM58" i="4"/>
  <c r="BT58" i="4"/>
  <c r="BW58" i="4"/>
  <c r="BP58" i="4"/>
  <c r="W98" i="15"/>
  <c r="C98" i="15"/>
  <c r="V98" i="15"/>
  <c r="D98" i="15" s="1"/>
  <c r="X98" i="15"/>
  <c r="Y98" i="15"/>
  <c r="Z98" i="15"/>
  <c r="C90" i="15"/>
  <c r="Z90" i="15"/>
  <c r="Y90" i="15"/>
  <c r="X90" i="15"/>
  <c r="W90" i="15"/>
  <c r="V90" i="15"/>
  <c r="D90" i="15" s="1"/>
  <c r="BO90" i="4"/>
  <c r="BN90" i="4"/>
  <c r="BV90" i="4"/>
  <c r="BS90" i="4"/>
  <c r="BW90" i="4"/>
  <c r="BP90" i="4"/>
  <c r="BU90" i="4"/>
  <c r="BR90" i="4"/>
  <c r="BL90" i="4"/>
  <c r="BM90" i="4"/>
  <c r="BQ90" i="4"/>
  <c r="BT90" i="4"/>
  <c r="BN40" i="4"/>
  <c r="BS40" i="4"/>
  <c r="BV40" i="4"/>
  <c r="BM40" i="4"/>
  <c r="BR40" i="4"/>
  <c r="BT40" i="4"/>
  <c r="BU40" i="4"/>
  <c r="BL40" i="4"/>
  <c r="BQ40" i="4"/>
  <c r="BP40" i="4"/>
  <c r="BW40" i="4"/>
  <c r="BO40" i="4"/>
  <c r="BL27" i="4"/>
  <c r="BW27" i="4"/>
  <c r="BT27" i="4"/>
  <c r="BQ27" i="4"/>
  <c r="BO27" i="4"/>
  <c r="BN27" i="4"/>
  <c r="BV27" i="4"/>
  <c r="BR27" i="4"/>
  <c r="BM27" i="4"/>
  <c r="BS27" i="4"/>
  <c r="BP27" i="4"/>
  <c r="BU27" i="4"/>
  <c r="Z24" i="15"/>
  <c r="C24" i="15"/>
  <c r="V24" i="15"/>
  <c r="D24" i="15" s="1"/>
  <c r="Y24" i="15"/>
  <c r="W24" i="15"/>
  <c r="X24" i="15"/>
  <c r="U5" i="15"/>
  <c r="E19" i="15"/>
  <c r="L19" i="15" s="1"/>
  <c r="E16" i="15"/>
  <c r="H16" i="15" s="1"/>
  <c r="E18" i="15"/>
  <c r="H18" i="15" s="1"/>
  <c r="E21" i="15"/>
  <c r="Q21" i="15" s="1"/>
  <c r="E17" i="15"/>
  <c r="O17" i="15" s="1"/>
  <c r="E20" i="15"/>
  <c r="H20" i="15" s="1"/>
  <c r="K6" i="15"/>
  <c r="T6" i="15"/>
  <c r="Q6" i="15"/>
  <c r="N6" i="15"/>
  <c r="O9" i="15"/>
  <c r="I9" i="15"/>
  <c r="R9" i="15"/>
  <c r="K11" i="15"/>
  <c r="T11" i="15"/>
  <c r="Q11" i="15"/>
  <c r="H11" i="15"/>
  <c r="O21" i="15"/>
  <c r="I21" i="15"/>
  <c r="R21" i="15"/>
  <c r="L21" i="15"/>
  <c r="R14" i="15"/>
  <c r="L14" i="15"/>
  <c r="O14" i="15"/>
  <c r="I14" i="15"/>
  <c r="O5" i="15"/>
  <c r="L5" i="15"/>
  <c r="N5" i="15"/>
  <c r="K5" i="15"/>
  <c r="R7" i="15"/>
  <c r="I7" i="15"/>
  <c r="N7" i="15"/>
  <c r="K7" i="15"/>
  <c r="Q7" i="15"/>
  <c r="T7" i="15"/>
  <c r="N8" i="15"/>
  <c r="T8" i="15"/>
  <c r="Q8" i="15"/>
  <c r="K8" i="15"/>
  <c r="R10" i="15"/>
  <c r="L10" i="15"/>
  <c r="O10" i="15"/>
  <c r="O15" i="15"/>
  <c r="I15" i="15"/>
  <c r="L15" i="15"/>
  <c r="R18" i="15"/>
  <c r="O18" i="15"/>
  <c r="I18" i="15"/>
  <c r="Q13" i="15"/>
  <c r="K13" i="15"/>
  <c r="N13" i="15"/>
  <c r="T13" i="15"/>
  <c r="R13" i="15"/>
  <c r="I13" i="15"/>
  <c r="O13" i="15"/>
  <c r="Q12" i="15"/>
  <c r="N12" i="15"/>
  <c r="T12" i="15"/>
  <c r="K20" i="15"/>
  <c r="N20" i="15"/>
  <c r="T20" i="15"/>
  <c r="R6" i="15"/>
  <c r="I6" i="15"/>
  <c r="K9" i="15"/>
  <c r="Q9" i="15"/>
  <c r="T9" i="15"/>
  <c r="O11" i="15"/>
  <c r="I11" i="15"/>
  <c r="R11" i="15"/>
  <c r="L11" i="15"/>
  <c r="K21" i="15"/>
  <c r="H21" i="15"/>
  <c r="T21" i="15"/>
  <c r="N14" i="15"/>
  <c r="T14" i="15"/>
  <c r="Q14" i="15"/>
  <c r="K14" i="15"/>
  <c r="I17" i="15"/>
  <c r="R17" i="15"/>
  <c r="N17" i="15"/>
  <c r="T17" i="15"/>
  <c r="K17" i="15"/>
  <c r="Q17" i="15"/>
  <c r="Q19" i="15"/>
  <c r="T19" i="15"/>
  <c r="K19" i="15"/>
  <c r="N19" i="15"/>
  <c r="O19" i="15"/>
  <c r="I19" i="15"/>
  <c r="R19" i="15"/>
  <c r="R8" i="15"/>
  <c r="I8" i="15"/>
  <c r="O8" i="15"/>
  <c r="K10" i="15"/>
  <c r="N10" i="15"/>
  <c r="H10" i="15"/>
  <c r="T10" i="15"/>
  <c r="I16" i="15"/>
  <c r="L16" i="15"/>
  <c r="Q16" i="15"/>
  <c r="K16" i="15"/>
  <c r="N16" i="15"/>
  <c r="T16" i="15"/>
  <c r="Q15" i="15"/>
  <c r="N15" i="15"/>
  <c r="T15" i="15"/>
  <c r="Q18" i="15"/>
  <c r="K18" i="15"/>
  <c r="N18" i="15"/>
  <c r="T18" i="15"/>
  <c r="L12" i="15"/>
  <c r="R12" i="15"/>
  <c r="I12" i="15"/>
  <c r="R20" i="15"/>
  <c r="O20" i="15"/>
  <c r="I20" i="15"/>
  <c r="D406" i="10"/>
  <c r="AJ2" i="2"/>
  <c r="AJ2" i="14" s="1"/>
  <c r="AP2" i="14" s="1"/>
  <c r="BG13" i="14" s="1"/>
  <c r="AP1" i="2"/>
  <c r="BC115" i="2" s="1"/>
  <c r="BG25" i="4" s="1"/>
  <c r="J18" i="15" l="1"/>
  <c r="J16" i="15"/>
  <c r="O16" i="15"/>
  <c r="S21" i="15"/>
  <c r="N21" i="15"/>
  <c r="L17" i="15"/>
  <c r="R22" i="15"/>
  <c r="O22" i="15"/>
  <c r="L22" i="15"/>
  <c r="I22" i="15"/>
  <c r="E22" i="15"/>
  <c r="H22" i="15" s="1"/>
  <c r="F22" i="15"/>
  <c r="U22" i="15"/>
  <c r="Q20" i="15"/>
  <c r="S20" i="15" s="1"/>
  <c r="Q22" i="15"/>
  <c r="T22" i="15"/>
  <c r="K22" i="15"/>
  <c r="F30" i="15"/>
  <c r="U30" i="15"/>
  <c r="F58" i="15"/>
  <c r="U58" i="15"/>
  <c r="F29" i="15"/>
  <c r="U29" i="15"/>
  <c r="U71" i="15"/>
  <c r="F71" i="15"/>
  <c r="F35" i="15"/>
  <c r="U35" i="15"/>
  <c r="U68" i="15"/>
  <c r="F68" i="15"/>
  <c r="F64" i="15"/>
  <c r="U64" i="15"/>
  <c r="F81" i="15"/>
  <c r="U81" i="15"/>
  <c r="U41" i="15"/>
  <c r="F41" i="15"/>
  <c r="U24" i="15"/>
  <c r="F24" i="15"/>
  <c r="F59" i="15"/>
  <c r="U59" i="15"/>
  <c r="F60" i="15"/>
  <c r="U60" i="15"/>
  <c r="U46" i="15"/>
  <c r="F46" i="15"/>
  <c r="U62" i="15"/>
  <c r="F62" i="15"/>
  <c r="F27" i="15"/>
  <c r="U27" i="15"/>
  <c r="F69" i="15"/>
  <c r="U69" i="15"/>
  <c r="U49" i="15"/>
  <c r="F49" i="15"/>
  <c r="F79" i="15"/>
  <c r="U79" i="15"/>
  <c r="F76" i="15"/>
  <c r="U76" i="15"/>
  <c r="F83" i="15"/>
  <c r="U83" i="15"/>
  <c r="F47" i="15"/>
  <c r="U47" i="15"/>
  <c r="U63" i="15"/>
  <c r="F63" i="15"/>
  <c r="F65" i="15"/>
  <c r="U65" i="15"/>
  <c r="U80" i="15"/>
  <c r="F80" i="15"/>
  <c r="F45" i="15"/>
  <c r="U45" i="15"/>
  <c r="F67" i="15"/>
  <c r="U67" i="15"/>
  <c r="F31" i="15"/>
  <c r="U31" i="15"/>
  <c r="U39" i="15"/>
  <c r="F39" i="15"/>
  <c r="F23" i="15"/>
  <c r="U23" i="15"/>
  <c r="F82" i="15"/>
  <c r="U82" i="15"/>
  <c r="F37" i="15"/>
  <c r="U37" i="15"/>
  <c r="U52" i="15"/>
  <c r="F52" i="15"/>
  <c r="U28" i="15"/>
  <c r="F28" i="15"/>
  <c r="F56" i="15"/>
  <c r="U56" i="15"/>
  <c r="U66" i="15"/>
  <c r="F66" i="15"/>
  <c r="U72" i="15"/>
  <c r="F72" i="15"/>
  <c r="U74" i="15"/>
  <c r="F74" i="15"/>
  <c r="F54" i="15"/>
  <c r="U54" i="15"/>
  <c r="F51" i="15"/>
  <c r="U51" i="15"/>
  <c r="F55" i="15"/>
  <c r="U55" i="15"/>
  <c r="F61" i="15"/>
  <c r="U61" i="15"/>
  <c r="F70" i="15"/>
  <c r="U70" i="15"/>
  <c r="U73" i="15"/>
  <c r="F73" i="15"/>
  <c r="U25" i="15"/>
  <c r="F25" i="15"/>
  <c r="U34" i="15"/>
  <c r="F34" i="15"/>
  <c r="U32" i="15"/>
  <c r="F32" i="15"/>
  <c r="F26" i="15"/>
  <c r="U26" i="15"/>
  <c r="F36" i="15"/>
  <c r="U36" i="15"/>
  <c r="F43" i="15"/>
  <c r="U43" i="15"/>
  <c r="F78" i="15"/>
  <c r="U78" i="15"/>
  <c r="U42" i="15"/>
  <c r="F42" i="15"/>
  <c r="F53" i="15"/>
  <c r="U53" i="15"/>
  <c r="F40" i="15"/>
  <c r="U40" i="15"/>
  <c r="F75" i="15"/>
  <c r="U75" i="15"/>
  <c r="U48" i="15"/>
  <c r="F48" i="15"/>
  <c r="U84" i="15"/>
  <c r="F84" i="15"/>
  <c r="U38" i="15"/>
  <c r="F38" i="15"/>
  <c r="F77" i="15"/>
  <c r="U77" i="15"/>
  <c r="F33" i="15"/>
  <c r="U33" i="15"/>
  <c r="F44" i="15"/>
  <c r="U44" i="15"/>
  <c r="U50" i="15"/>
  <c r="F50" i="15"/>
  <c r="U57" i="15"/>
  <c r="F57" i="15"/>
  <c r="H24" i="15"/>
  <c r="Q24" i="15"/>
  <c r="T24" i="15"/>
  <c r="N24" i="15"/>
  <c r="E61" i="15"/>
  <c r="K61" i="15" s="1"/>
  <c r="H64" i="15"/>
  <c r="T64" i="15"/>
  <c r="Q64" i="15"/>
  <c r="N64" i="15"/>
  <c r="O81" i="15"/>
  <c r="I81" i="15"/>
  <c r="L81" i="15"/>
  <c r="R81" i="15"/>
  <c r="Q47" i="15"/>
  <c r="N47" i="15"/>
  <c r="H47" i="15"/>
  <c r="T47" i="15"/>
  <c r="N23" i="15"/>
  <c r="Q23" i="15"/>
  <c r="T23" i="15"/>
  <c r="E30" i="15"/>
  <c r="H61" i="15"/>
  <c r="T61" i="15"/>
  <c r="Q61" i="15"/>
  <c r="N61" i="15"/>
  <c r="Q89" i="15"/>
  <c r="H89" i="15"/>
  <c r="K89" i="15"/>
  <c r="N89" i="15"/>
  <c r="E58" i="15"/>
  <c r="N70" i="15"/>
  <c r="H70" i="15"/>
  <c r="T70" i="15"/>
  <c r="Q70" i="15"/>
  <c r="I60" i="15"/>
  <c r="O60" i="15"/>
  <c r="R60" i="15"/>
  <c r="L60" i="15"/>
  <c r="Q54" i="15"/>
  <c r="H54" i="15"/>
  <c r="T54" i="15"/>
  <c r="N54" i="15"/>
  <c r="E29" i="15"/>
  <c r="E71" i="15"/>
  <c r="H37" i="15"/>
  <c r="Q37" i="15"/>
  <c r="N37" i="15"/>
  <c r="T37" i="15"/>
  <c r="H38" i="15"/>
  <c r="Q38" i="15"/>
  <c r="N38" i="15"/>
  <c r="T38" i="15"/>
  <c r="O80" i="15"/>
  <c r="I80" i="15"/>
  <c r="L80" i="15"/>
  <c r="R80" i="15"/>
  <c r="O55" i="15"/>
  <c r="I55" i="15"/>
  <c r="R55" i="15"/>
  <c r="L55" i="15"/>
  <c r="O44" i="15"/>
  <c r="L44" i="15"/>
  <c r="I44" i="15"/>
  <c r="R44" i="15"/>
  <c r="R97" i="15"/>
  <c r="I97" i="15"/>
  <c r="L97" i="15"/>
  <c r="O97" i="15"/>
  <c r="E35" i="15"/>
  <c r="R45" i="15"/>
  <c r="L45" i="15"/>
  <c r="I45" i="15"/>
  <c r="O45" i="15"/>
  <c r="Q49" i="15"/>
  <c r="H49" i="15"/>
  <c r="T49" i="15"/>
  <c r="N49" i="15"/>
  <c r="E68" i="15"/>
  <c r="I78" i="15"/>
  <c r="O78" i="15"/>
  <c r="L78" i="15"/>
  <c r="R78" i="15"/>
  <c r="E64" i="15"/>
  <c r="K64" i="15" s="1"/>
  <c r="H42" i="15"/>
  <c r="Q42" i="15"/>
  <c r="T42" i="15"/>
  <c r="N42" i="15"/>
  <c r="O50" i="15"/>
  <c r="I50" i="15"/>
  <c r="R50" i="15"/>
  <c r="L50" i="15"/>
  <c r="O57" i="15"/>
  <c r="I57" i="15"/>
  <c r="L57" i="15"/>
  <c r="R57" i="15"/>
  <c r="O56" i="15"/>
  <c r="L56" i="15"/>
  <c r="I56" i="15"/>
  <c r="R56" i="15"/>
  <c r="E81" i="15"/>
  <c r="E41" i="15"/>
  <c r="O31" i="15"/>
  <c r="I31" i="15"/>
  <c r="R31" i="15"/>
  <c r="L31" i="15"/>
  <c r="H92" i="15"/>
  <c r="N92" i="15"/>
  <c r="K92" i="15"/>
  <c r="Q92" i="15"/>
  <c r="H39" i="15"/>
  <c r="T39" i="15"/>
  <c r="Q39" i="15"/>
  <c r="N39" i="15"/>
  <c r="O66" i="15"/>
  <c r="I66" i="15"/>
  <c r="R66" i="15"/>
  <c r="L66" i="15"/>
  <c r="O72" i="15"/>
  <c r="I72" i="15"/>
  <c r="R72" i="15"/>
  <c r="L72" i="15"/>
  <c r="N99" i="15"/>
  <c r="K99" i="15"/>
  <c r="Q99" i="15"/>
  <c r="H99" i="15"/>
  <c r="E60" i="15"/>
  <c r="L54" i="15"/>
  <c r="R54" i="15"/>
  <c r="O54" i="15"/>
  <c r="I54" i="15"/>
  <c r="I29" i="15"/>
  <c r="R29" i="15"/>
  <c r="O29" i="15"/>
  <c r="L29" i="15"/>
  <c r="E46" i="15"/>
  <c r="O37" i="15"/>
  <c r="I37" i="15"/>
  <c r="R37" i="15"/>
  <c r="L37" i="15"/>
  <c r="Q73" i="15"/>
  <c r="H73" i="15"/>
  <c r="N73" i="15"/>
  <c r="T73" i="15"/>
  <c r="E62" i="15"/>
  <c r="K62" i="15" s="1"/>
  <c r="I38" i="15"/>
  <c r="O38" i="15"/>
  <c r="R38" i="15"/>
  <c r="L38" i="15"/>
  <c r="H26" i="15"/>
  <c r="N26" i="15"/>
  <c r="T26" i="15"/>
  <c r="Q26" i="15"/>
  <c r="Q100" i="15"/>
  <c r="H100" i="15"/>
  <c r="K100" i="15"/>
  <c r="N100" i="15"/>
  <c r="E27" i="15"/>
  <c r="L102" i="15"/>
  <c r="O102" i="15"/>
  <c r="R102" i="15"/>
  <c r="I102" i="15"/>
  <c r="H97" i="15"/>
  <c r="Q97" i="15"/>
  <c r="N97" i="15"/>
  <c r="K97" i="15"/>
  <c r="I101" i="15"/>
  <c r="O101" i="15"/>
  <c r="R101" i="15"/>
  <c r="L101" i="15"/>
  <c r="E69" i="15"/>
  <c r="E49" i="15"/>
  <c r="K49" i="15" s="1"/>
  <c r="E79" i="15"/>
  <c r="K79" i="15" s="1"/>
  <c r="E76" i="15"/>
  <c r="R67" i="15"/>
  <c r="O67" i="15"/>
  <c r="L67" i="15"/>
  <c r="I67" i="15"/>
  <c r="H31" i="15"/>
  <c r="Q31" i="15"/>
  <c r="N31" i="15"/>
  <c r="T31" i="15"/>
  <c r="R25" i="15"/>
  <c r="O25" i="15"/>
  <c r="L25" i="15"/>
  <c r="I25" i="15"/>
  <c r="Q104" i="15"/>
  <c r="H104" i="15"/>
  <c r="K104" i="15"/>
  <c r="N104" i="15"/>
  <c r="R96" i="15"/>
  <c r="I96" i="15"/>
  <c r="L96" i="15"/>
  <c r="O96" i="15"/>
  <c r="I92" i="15"/>
  <c r="R92" i="15"/>
  <c r="O92" i="15"/>
  <c r="L92" i="15"/>
  <c r="O83" i="15"/>
  <c r="I83" i="15"/>
  <c r="R83" i="15"/>
  <c r="L83" i="15"/>
  <c r="L84" i="15"/>
  <c r="I84" i="15"/>
  <c r="R84" i="15"/>
  <c r="O84" i="15"/>
  <c r="I103" i="15"/>
  <c r="R103" i="15"/>
  <c r="O103" i="15"/>
  <c r="L103" i="15"/>
  <c r="I62" i="15"/>
  <c r="R62" i="15"/>
  <c r="L62" i="15"/>
  <c r="O62" i="15"/>
  <c r="I77" i="15"/>
  <c r="R77" i="15"/>
  <c r="O77" i="15"/>
  <c r="L77" i="15"/>
  <c r="Q83" i="15"/>
  <c r="T83" i="15"/>
  <c r="N83" i="15"/>
  <c r="H83" i="15"/>
  <c r="T30" i="15"/>
  <c r="Q30" i="15"/>
  <c r="K30" i="15"/>
  <c r="H30" i="15"/>
  <c r="N30" i="15"/>
  <c r="E59" i="15"/>
  <c r="K59" i="15" s="1"/>
  <c r="H75" i="15"/>
  <c r="T75" i="15"/>
  <c r="N75" i="15"/>
  <c r="Q75" i="15"/>
  <c r="E83" i="15"/>
  <c r="K83" i="15" s="1"/>
  <c r="E47" i="15"/>
  <c r="K47" i="15" s="1"/>
  <c r="I23" i="15"/>
  <c r="R23" i="15"/>
  <c r="O23" i="15"/>
  <c r="L23" i="15"/>
  <c r="Q85" i="15"/>
  <c r="N85" i="15"/>
  <c r="K85" i="15"/>
  <c r="H85" i="15"/>
  <c r="Q66" i="15"/>
  <c r="T66" i="15"/>
  <c r="N66" i="15"/>
  <c r="H66" i="15"/>
  <c r="Q48" i="15"/>
  <c r="T48" i="15"/>
  <c r="N48" i="15"/>
  <c r="H48" i="15"/>
  <c r="O89" i="15"/>
  <c r="L89" i="15"/>
  <c r="R89" i="15"/>
  <c r="I89" i="15"/>
  <c r="E63" i="15"/>
  <c r="L70" i="15"/>
  <c r="R70" i="15"/>
  <c r="O70" i="15"/>
  <c r="I70" i="15"/>
  <c r="L46" i="15"/>
  <c r="O46" i="15"/>
  <c r="I46" i="15"/>
  <c r="R46" i="15"/>
  <c r="E65" i="15"/>
  <c r="Q77" i="15"/>
  <c r="N77" i="15"/>
  <c r="T77" i="15"/>
  <c r="H77" i="15"/>
  <c r="E80" i="15"/>
  <c r="K80" i="15" s="1"/>
  <c r="I33" i="15"/>
  <c r="O33" i="15"/>
  <c r="R33" i="15"/>
  <c r="L33" i="15"/>
  <c r="H55" i="15"/>
  <c r="Q55" i="15"/>
  <c r="T55" i="15"/>
  <c r="N55" i="15"/>
  <c r="O43" i="15"/>
  <c r="I43" i="15"/>
  <c r="R43" i="15"/>
  <c r="L43" i="15"/>
  <c r="N87" i="15"/>
  <c r="K87" i="15"/>
  <c r="Q87" i="15"/>
  <c r="H87" i="15"/>
  <c r="E45" i="15"/>
  <c r="K45" i="15" s="1"/>
  <c r="L68" i="15"/>
  <c r="I68" i="15"/>
  <c r="R68" i="15"/>
  <c r="O68" i="15"/>
  <c r="I42" i="15"/>
  <c r="R42" i="15"/>
  <c r="O42" i="15"/>
  <c r="L42" i="15"/>
  <c r="H28" i="15"/>
  <c r="T28" i="15"/>
  <c r="Q28" i="15"/>
  <c r="N28" i="15"/>
  <c r="H56" i="15"/>
  <c r="N56" i="15"/>
  <c r="Q56" i="15"/>
  <c r="T56" i="15"/>
  <c r="E67" i="15"/>
  <c r="K67" i="15" s="1"/>
  <c r="R53" i="15"/>
  <c r="O53" i="15"/>
  <c r="L53" i="15"/>
  <c r="I53" i="15"/>
  <c r="H41" i="15"/>
  <c r="K41" i="15"/>
  <c r="Q41" i="15"/>
  <c r="N41" i="15"/>
  <c r="T41" i="15"/>
  <c r="E31" i="15"/>
  <c r="K31" i="15" s="1"/>
  <c r="H25" i="15"/>
  <c r="J25" i="15" s="1"/>
  <c r="T25" i="15"/>
  <c r="Q25" i="15"/>
  <c r="N25" i="15"/>
  <c r="T34" i="15"/>
  <c r="Q34" i="15"/>
  <c r="H34" i="15"/>
  <c r="N34" i="15"/>
  <c r="E39" i="15"/>
  <c r="K39" i="15" s="1"/>
  <c r="H40" i="15"/>
  <c r="N40" i="15"/>
  <c r="T40" i="15"/>
  <c r="Q40" i="15"/>
  <c r="O90" i="15"/>
  <c r="R90" i="15"/>
  <c r="I90" i="15"/>
  <c r="L90" i="15"/>
  <c r="I75" i="15"/>
  <c r="O75" i="15"/>
  <c r="L75" i="15"/>
  <c r="R75" i="15"/>
  <c r="H94" i="15"/>
  <c r="N94" i="15"/>
  <c r="K94" i="15"/>
  <c r="Q94" i="15"/>
  <c r="L47" i="15"/>
  <c r="O47" i="15"/>
  <c r="I47" i="15"/>
  <c r="R47" i="15"/>
  <c r="E23" i="15"/>
  <c r="H23" i="15" s="1"/>
  <c r="H91" i="15"/>
  <c r="Q91" i="15"/>
  <c r="N91" i="15"/>
  <c r="K91" i="15"/>
  <c r="E82" i="15"/>
  <c r="K82" i="15" s="1"/>
  <c r="I30" i="15"/>
  <c r="O30" i="15"/>
  <c r="R30" i="15"/>
  <c r="L30" i="15"/>
  <c r="N59" i="15"/>
  <c r="H59" i="15"/>
  <c r="T59" i="15"/>
  <c r="Q59" i="15"/>
  <c r="O48" i="15"/>
  <c r="I48" i="15"/>
  <c r="R48" i="15"/>
  <c r="L48" i="15"/>
  <c r="N84" i="15"/>
  <c r="H84" i="15"/>
  <c r="Q84" i="15"/>
  <c r="T84" i="15"/>
  <c r="O63" i="15"/>
  <c r="I63" i="15"/>
  <c r="R63" i="15"/>
  <c r="L63" i="15"/>
  <c r="R95" i="15"/>
  <c r="I95" i="15"/>
  <c r="O95" i="15"/>
  <c r="L95" i="15"/>
  <c r="Q74" i="15"/>
  <c r="T74" i="15"/>
  <c r="H74" i="15"/>
  <c r="N74" i="15"/>
  <c r="H29" i="15"/>
  <c r="T29" i="15"/>
  <c r="Q29" i="15"/>
  <c r="K29" i="15"/>
  <c r="N29" i="15"/>
  <c r="N88" i="15"/>
  <c r="Q88" i="15"/>
  <c r="K88" i="15"/>
  <c r="H88" i="15"/>
  <c r="E37" i="15"/>
  <c r="K37" i="15" s="1"/>
  <c r="I65" i="15"/>
  <c r="R65" i="15"/>
  <c r="O65" i="15"/>
  <c r="L65" i="15"/>
  <c r="N62" i="15"/>
  <c r="H62" i="15"/>
  <c r="Q62" i="15"/>
  <c r="T62" i="15"/>
  <c r="H45" i="15"/>
  <c r="N45" i="15"/>
  <c r="T45" i="15"/>
  <c r="Q45" i="15"/>
  <c r="E52" i="15"/>
  <c r="Q69" i="15"/>
  <c r="K69" i="15"/>
  <c r="H69" i="15"/>
  <c r="T69" i="15"/>
  <c r="N69" i="15"/>
  <c r="R49" i="15"/>
  <c r="O49" i="15"/>
  <c r="I49" i="15"/>
  <c r="L49" i="15"/>
  <c r="K68" i="15"/>
  <c r="Q68" i="15"/>
  <c r="N68" i="15"/>
  <c r="H68" i="15"/>
  <c r="T68" i="15"/>
  <c r="N78" i="15"/>
  <c r="H78" i="15"/>
  <c r="Q78" i="15"/>
  <c r="T78" i="15"/>
  <c r="E28" i="15"/>
  <c r="K28" i="15" s="1"/>
  <c r="Q57" i="15"/>
  <c r="N57" i="15"/>
  <c r="T57" i="15"/>
  <c r="H57" i="15"/>
  <c r="E56" i="15"/>
  <c r="K56" i="15" s="1"/>
  <c r="Q67" i="15"/>
  <c r="N67" i="15"/>
  <c r="H67" i="15"/>
  <c r="T67" i="15"/>
  <c r="H53" i="15"/>
  <c r="Q53" i="15"/>
  <c r="N53" i="15"/>
  <c r="T53" i="15"/>
  <c r="I98" i="15"/>
  <c r="R98" i="15"/>
  <c r="O98" i="15"/>
  <c r="L98" i="15"/>
  <c r="R91" i="15"/>
  <c r="L91" i="15"/>
  <c r="I91" i="15"/>
  <c r="O91" i="15"/>
  <c r="H82" i="15"/>
  <c r="T82" i="15"/>
  <c r="Q82" i="15"/>
  <c r="N82" i="15"/>
  <c r="Q72" i="15"/>
  <c r="H72" i="15"/>
  <c r="N72" i="15"/>
  <c r="T72" i="15"/>
  <c r="I71" i="15"/>
  <c r="R71" i="15"/>
  <c r="O71" i="15"/>
  <c r="L71" i="15"/>
  <c r="N98" i="15"/>
  <c r="K98" i="15"/>
  <c r="Q98" i="15"/>
  <c r="H98" i="15"/>
  <c r="L85" i="15"/>
  <c r="R85" i="15"/>
  <c r="O85" i="15"/>
  <c r="I85" i="15"/>
  <c r="E66" i="15"/>
  <c r="K66" i="15" s="1"/>
  <c r="I61" i="15"/>
  <c r="R61" i="15"/>
  <c r="O61" i="15"/>
  <c r="L61" i="15"/>
  <c r="E72" i="15"/>
  <c r="K72" i="15" s="1"/>
  <c r="N58" i="15"/>
  <c r="H58" i="15"/>
  <c r="Q58" i="15"/>
  <c r="K58" i="15"/>
  <c r="T58" i="15"/>
  <c r="E74" i="15"/>
  <c r="K74" i="15" s="1"/>
  <c r="E54" i="15"/>
  <c r="K54" i="15" s="1"/>
  <c r="N86" i="15"/>
  <c r="H86" i="15"/>
  <c r="Q86" i="15"/>
  <c r="K86" i="15"/>
  <c r="K71" i="15"/>
  <c r="T71" i="15"/>
  <c r="Q71" i="15"/>
  <c r="N71" i="15"/>
  <c r="H71" i="15"/>
  <c r="R36" i="15"/>
  <c r="L36" i="15"/>
  <c r="O36" i="15"/>
  <c r="I36" i="15"/>
  <c r="E51" i="15"/>
  <c r="E55" i="15"/>
  <c r="K55" i="15" s="1"/>
  <c r="H44" i="15"/>
  <c r="Q44" i="15"/>
  <c r="N44" i="15"/>
  <c r="T44" i="15"/>
  <c r="I52" i="15"/>
  <c r="R52" i="15"/>
  <c r="O52" i="15"/>
  <c r="L52" i="15"/>
  <c r="I79" i="15"/>
  <c r="R79" i="15"/>
  <c r="L79" i="15"/>
  <c r="O79" i="15"/>
  <c r="L64" i="15"/>
  <c r="I64" i="15"/>
  <c r="R64" i="15"/>
  <c r="O64" i="15"/>
  <c r="N50" i="15"/>
  <c r="H50" i="15"/>
  <c r="Q50" i="15"/>
  <c r="T50" i="15"/>
  <c r="I93" i="15"/>
  <c r="R93" i="15"/>
  <c r="O93" i="15"/>
  <c r="L93" i="15"/>
  <c r="O41" i="15"/>
  <c r="L41" i="15"/>
  <c r="I41" i="15"/>
  <c r="R41" i="15"/>
  <c r="I34" i="15"/>
  <c r="L34" i="15"/>
  <c r="R34" i="15"/>
  <c r="O34" i="15"/>
  <c r="O32" i="15"/>
  <c r="I32" i="15"/>
  <c r="L32" i="15"/>
  <c r="R32" i="15"/>
  <c r="E34" i="15"/>
  <c r="K34" i="15" s="1"/>
  <c r="E32" i="15"/>
  <c r="L40" i="15"/>
  <c r="R40" i="15"/>
  <c r="I40" i="15"/>
  <c r="O40" i="15"/>
  <c r="E70" i="15"/>
  <c r="K70" i="15" s="1"/>
  <c r="N60" i="15"/>
  <c r="H60" i="15"/>
  <c r="Q60" i="15"/>
  <c r="K60" i="15"/>
  <c r="T60" i="15"/>
  <c r="H36" i="15"/>
  <c r="Q36" i="15"/>
  <c r="N36" i="15"/>
  <c r="T36" i="15"/>
  <c r="I69" i="15"/>
  <c r="L69" i="15"/>
  <c r="O69" i="15"/>
  <c r="R69" i="15"/>
  <c r="E25" i="15"/>
  <c r="K25" i="15" s="1"/>
  <c r="O24" i="15"/>
  <c r="L24" i="15"/>
  <c r="I24" i="15"/>
  <c r="R24" i="15"/>
  <c r="L59" i="15"/>
  <c r="R59" i="15"/>
  <c r="O59" i="15"/>
  <c r="I59" i="15"/>
  <c r="O99" i="15"/>
  <c r="I99" i="15"/>
  <c r="R99" i="15"/>
  <c r="L99" i="15"/>
  <c r="L58" i="15"/>
  <c r="O58" i="15"/>
  <c r="I58" i="15"/>
  <c r="R58" i="15"/>
  <c r="O74" i="15"/>
  <c r="I74" i="15"/>
  <c r="R74" i="15"/>
  <c r="L74" i="15"/>
  <c r="K65" i="15"/>
  <c r="H65" i="15"/>
  <c r="N65" i="15"/>
  <c r="Q65" i="15"/>
  <c r="T65" i="15"/>
  <c r="H103" i="15"/>
  <c r="N103" i="15"/>
  <c r="K103" i="15"/>
  <c r="Q103" i="15"/>
  <c r="E26" i="15"/>
  <c r="K26" i="15" s="1"/>
  <c r="Q80" i="15"/>
  <c r="S80" i="15" s="1"/>
  <c r="T80" i="15"/>
  <c r="N80" i="15"/>
  <c r="H80" i="15"/>
  <c r="L27" i="15"/>
  <c r="R27" i="15"/>
  <c r="O27" i="15"/>
  <c r="I27" i="15"/>
  <c r="E36" i="15"/>
  <c r="K36" i="15" s="1"/>
  <c r="Q33" i="15"/>
  <c r="N33" i="15"/>
  <c r="T33" i="15"/>
  <c r="H33" i="15"/>
  <c r="E43" i="15"/>
  <c r="K43" i="15" s="1"/>
  <c r="O35" i="15"/>
  <c r="I35" i="15"/>
  <c r="R35" i="15"/>
  <c r="L35" i="15"/>
  <c r="E78" i="15"/>
  <c r="K78" i="15" s="1"/>
  <c r="E42" i="15"/>
  <c r="K42" i="15" s="1"/>
  <c r="L28" i="15"/>
  <c r="R28" i="15"/>
  <c r="O28" i="15"/>
  <c r="I28" i="15"/>
  <c r="Q81" i="15"/>
  <c r="N81" i="15"/>
  <c r="K81" i="15"/>
  <c r="H81" i="15"/>
  <c r="T81" i="15"/>
  <c r="E53" i="15"/>
  <c r="K53" i="15" s="1"/>
  <c r="K32" i="15"/>
  <c r="T32" i="15"/>
  <c r="Q32" i="15"/>
  <c r="H32" i="15"/>
  <c r="N32" i="15"/>
  <c r="E40" i="15"/>
  <c r="K40" i="15" s="1"/>
  <c r="E73" i="15"/>
  <c r="K73" i="15" s="1"/>
  <c r="L51" i="15"/>
  <c r="O51" i="15"/>
  <c r="I51" i="15"/>
  <c r="R51" i="15"/>
  <c r="R87" i="15"/>
  <c r="I87" i="15"/>
  <c r="O87" i="15"/>
  <c r="L87" i="15"/>
  <c r="O76" i="15"/>
  <c r="I76" i="15"/>
  <c r="R76" i="15"/>
  <c r="L76" i="15"/>
  <c r="N93" i="15"/>
  <c r="H93" i="15"/>
  <c r="Q93" i="15"/>
  <c r="K93" i="15"/>
  <c r="E24" i="15"/>
  <c r="K24" i="15" s="1"/>
  <c r="Q90" i="15"/>
  <c r="H90" i="15"/>
  <c r="N90" i="15"/>
  <c r="P90" i="15" s="1"/>
  <c r="K90" i="15"/>
  <c r="E75" i="15"/>
  <c r="K75" i="15" s="1"/>
  <c r="R94" i="15"/>
  <c r="I94" i="15"/>
  <c r="O94" i="15"/>
  <c r="L94" i="15"/>
  <c r="O82" i="15"/>
  <c r="I82" i="15"/>
  <c r="R82" i="15"/>
  <c r="L82" i="15"/>
  <c r="E48" i="15"/>
  <c r="K48" i="15" s="1"/>
  <c r="E84" i="15"/>
  <c r="K84" i="15" s="1"/>
  <c r="H63" i="15"/>
  <c r="Q63" i="15"/>
  <c r="T63" i="15"/>
  <c r="N63" i="15"/>
  <c r="K63" i="15"/>
  <c r="H95" i="15"/>
  <c r="Q95" i="15"/>
  <c r="N95" i="15"/>
  <c r="K95" i="15"/>
  <c r="L86" i="15"/>
  <c r="I86" i="15"/>
  <c r="O86" i="15"/>
  <c r="R86" i="15"/>
  <c r="K46" i="15"/>
  <c r="Q46" i="15"/>
  <c r="T46" i="15"/>
  <c r="N46" i="15"/>
  <c r="H46" i="15"/>
  <c r="R88" i="15"/>
  <c r="I88" i="15"/>
  <c r="L88" i="15"/>
  <c r="O88" i="15"/>
  <c r="O73" i="15"/>
  <c r="I73" i="15"/>
  <c r="R73" i="15"/>
  <c r="L73" i="15"/>
  <c r="E38" i="15"/>
  <c r="K38" i="15" s="1"/>
  <c r="O26" i="15"/>
  <c r="L26" i="15"/>
  <c r="I26" i="15"/>
  <c r="R26" i="15"/>
  <c r="E77" i="15"/>
  <c r="K77" i="15" s="1"/>
  <c r="I100" i="15"/>
  <c r="R100" i="15"/>
  <c r="O100" i="15"/>
  <c r="L100" i="15"/>
  <c r="Q27" i="15"/>
  <c r="K27" i="15"/>
  <c r="N27" i="15"/>
  <c r="T27" i="15"/>
  <c r="H27" i="15"/>
  <c r="Q51" i="15"/>
  <c r="N51" i="15"/>
  <c r="T51" i="15"/>
  <c r="H51" i="15"/>
  <c r="K51" i="15"/>
  <c r="E33" i="15"/>
  <c r="K33" i="15" s="1"/>
  <c r="H43" i="15"/>
  <c r="Q43" i="15"/>
  <c r="T43" i="15"/>
  <c r="N43" i="15"/>
  <c r="E44" i="15"/>
  <c r="K44" i="15" s="1"/>
  <c r="K102" i="15"/>
  <c r="N102" i="15"/>
  <c r="H102" i="15"/>
  <c r="Q102" i="15"/>
  <c r="H35" i="15"/>
  <c r="K35" i="15"/>
  <c r="N35" i="15"/>
  <c r="Q35" i="15"/>
  <c r="T35" i="15"/>
  <c r="H101" i="15"/>
  <c r="N101" i="15"/>
  <c r="K101" i="15"/>
  <c r="Q101" i="15"/>
  <c r="H52" i="15"/>
  <c r="Q52" i="15"/>
  <c r="K52" i="15"/>
  <c r="T52" i="15"/>
  <c r="N52" i="15"/>
  <c r="H79" i="15"/>
  <c r="Q79" i="15"/>
  <c r="N79" i="15"/>
  <c r="T79" i="15"/>
  <c r="K76" i="15"/>
  <c r="H76" i="15"/>
  <c r="Q76" i="15"/>
  <c r="T76" i="15"/>
  <c r="N76" i="15"/>
  <c r="E50" i="15"/>
  <c r="K50" i="15" s="1"/>
  <c r="E57" i="15"/>
  <c r="K57" i="15" s="1"/>
  <c r="I104" i="15"/>
  <c r="O104" i="15"/>
  <c r="L104" i="15"/>
  <c r="R104" i="15"/>
  <c r="H96" i="15"/>
  <c r="N96" i="15"/>
  <c r="K96" i="15"/>
  <c r="Q96" i="15"/>
  <c r="I39" i="15"/>
  <c r="L39" i="15"/>
  <c r="R39" i="15"/>
  <c r="O39" i="15"/>
  <c r="L18" i="15"/>
  <c r="M18" i="15" s="1"/>
  <c r="S7" i="15"/>
  <c r="S14" i="15"/>
  <c r="M16" i="15"/>
  <c r="M17" i="15"/>
  <c r="H19" i="15"/>
  <c r="J19" i="15" s="1"/>
  <c r="P16" i="15"/>
  <c r="P21" i="15"/>
  <c r="R16" i="15"/>
  <c r="S16" i="15" s="1"/>
  <c r="P18" i="15"/>
  <c r="S18" i="15"/>
  <c r="H17" i="15"/>
  <c r="J17" i="15" s="1"/>
  <c r="P14" i="15"/>
  <c r="S17" i="15"/>
  <c r="L20" i="15"/>
  <c r="M20" i="15" s="1"/>
  <c r="M14" i="15"/>
  <c r="J21" i="15"/>
  <c r="M21" i="15"/>
  <c r="S9" i="15"/>
  <c r="P10" i="15"/>
  <c r="BC7" i="2"/>
  <c r="BC9" i="2"/>
  <c r="BC11" i="2"/>
  <c r="BC13" i="2"/>
  <c r="BC15" i="2"/>
  <c r="BC8" i="2"/>
  <c r="BG9" i="4" s="1"/>
  <c r="BC10" i="2"/>
  <c r="BC12" i="2"/>
  <c r="BC14" i="2"/>
  <c r="BC16" i="2"/>
  <c r="BC6" i="2"/>
  <c r="BC112" i="2"/>
  <c r="BC108" i="2"/>
  <c r="BC110" i="2"/>
  <c r="BC114" i="2"/>
  <c r="BC113" i="2"/>
  <c r="BC111" i="2"/>
  <c r="BG21" i="4" s="1"/>
  <c r="BC109" i="2"/>
  <c r="P15" i="15"/>
  <c r="M10" i="15"/>
  <c r="P19" i="15"/>
  <c r="S19" i="15"/>
  <c r="P17" i="15"/>
  <c r="P5" i="15"/>
  <c r="M5" i="15"/>
  <c r="M19" i="15"/>
  <c r="J20" i="15"/>
  <c r="P13" i="15"/>
  <c r="S13" i="15"/>
  <c r="J11" i="15"/>
  <c r="P20" i="15"/>
  <c r="S12" i="15"/>
  <c r="S8" i="15"/>
  <c r="P8" i="15"/>
  <c r="S11" i="15"/>
  <c r="M11" i="15"/>
  <c r="S6" i="15"/>
  <c r="BG12" i="14"/>
  <c r="BG7" i="14"/>
  <c r="BG8" i="14"/>
  <c r="BG11" i="14"/>
  <c r="BG9" i="14"/>
  <c r="BG10" i="14"/>
  <c r="BG6" i="14"/>
  <c r="AP2" i="2"/>
  <c r="S44" i="15" l="1"/>
  <c r="J57" i="15"/>
  <c r="J23" i="15"/>
  <c r="M22" i="15"/>
  <c r="M44" i="15"/>
  <c r="S78" i="15"/>
  <c r="P79" i="15"/>
  <c r="M95" i="15"/>
  <c r="S33" i="15"/>
  <c r="J44" i="15"/>
  <c r="M36" i="15"/>
  <c r="P101" i="15"/>
  <c r="M57" i="15"/>
  <c r="S96" i="15"/>
  <c r="M102" i="15"/>
  <c r="S101" i="15"/>
  <c r="M96" i="15"/>
  <c r="M25" i="15"/>
  <c r="S81" i="15"/>
  <c r="J43" i="15"/>
  <c r="M33" i="15"/>
  <c r="P72" i="15"/>
  <c r="S45" i="15"/>
  <c r="J55" i="15"/>
  <c r="S67" i="15"/>
  <c r="P57" i="15"/>
  <c r="P60" i="15"/>
  <c r="S29" i="15"/>
  <c r="P46" i="15"/>
  <c r="P63" i="15"/>
  <c r="M55" i="15"/>
  <c r="P53" i="15"/>
  <c r="M43" i="15"/>
  <c r="P56" i="15"/>
  <c r="M45" i="15"/>
  <c r="S57" i="15"/>
  <c r="J52" i="15"/>
  <c r="S55" i="15"/>
  <c r="J81" i="15"/>
  <c r="P36" i="15"/>
  <c r="M46" i="15"/>
  <c r="J93" i="15"/>
  <c r="S27" i="15"/>
  <c r="P62" i="15"/>
  <c r="J46" i="15"/>
  <c r="S90" i="15"/>
  <c r="S60" i="15"/>
  <c r="J72" i="15"/>
  <c r="M80" i="15"/>
  <c r="P66" i="15"/>
  <c r="J63" i="15"/>
  <c r="J33" i="15"/>
  <c r="P44" i="15"/>
  <c r="J103" i="15"/>
  <c r="P52" i="15"/>
  <c r="J101" i="15"/>
  <c r="P102" i="15"/>
  <c r="J95" i="15"/>
  <c r="P33" i="15"/>
  <c r="P93" i="15"/>
  <c r="J22" i="15"/>
  <c r="S63" i="15"/>
  <c r="N22" i="15"/>
  <c r="P22" i="15" s="1"/>
  <c r="M68" i="15"/>
  <c r="P50" i="15"/>
  <c r="J65" i="15"/>
  <c r="S62" i="15"/>
  <c r="S22" i="15"/>
  <c r="J80" i="15"/>
  <c r="P103" i="15"/>
  <c r="S72" i="15"/>
  <c r="M72" i="15"/>
  <c r="J67" i="15"/>
  <c r="M52" i="15"/>
  <c r="J50" i="15"/>
  <c r="P43" i="15"/>
  <c r="P67" i="15"/>
  <c r="S43" i="15"/>
  <c r="M53" i="15"/>
  <c r="M60" i="15"/>
  <c r="M56" i="15"/>
  <c r="M31" i="15"/>
  <c r="M83" i="15"/>
  <c r="P96" i="15"/>
  <c r="M101" i="15"/>
  <c r="M103" i="15"/>
  <c r="M77" i="15"/>
  <c r="J102" i="15"/>
  <c r="S95" i="15"/>
  <c r="S93" i="15"/>
  <c r="M66" i="15"/>
  <c r="J66" i="15"/>
  <c r="M78" i="15"/>
  <c r="M90" i="15"/>
  <c r="P76" i="15"/>
  <c r="S65" i="15"/>
  <c r="S66" i="15"/>
  <c r="M35" i="15"/>
  <c r="M71" i="15"/>
  <c r="P27" i="15"/>
  <c r="P84" i="15"/>
  <c r="S25" i="15"/>
  <c r="P31" i="15"/>
  <c r="M97" i="15"/>
  <c r="J76" i="15"/>
  <c r="P32" i="15"/>
  <c r="J68" i="15"/>
  <c r="K23" i="15"/>
  <c r="M23" i="15" s="1"/>
  <c r="J96" i="15"/>
  <c r="P95" i="15"/>
  <c r="S103" i="15"/>
  <c r="M65" i="15"/>
  <c r="P71" i="15"/>
  <c r="P78" i="15"/>
  <c r="J84" i="15"/>
  <c r="P25" i="15"/>
  <c r="P83" i="15"/>
  <c r="J98" i="15"/>
  <c r="S56" i="15"/>
  <c r="S77" i="15"/>
  <c r="M76" i="15"/>
  <c r="S35" i="15"/>
  <c r="P80" i="15"/>
  <c r="P68" i="15"/>
  <c r="P45" i="15"/>
  <c r="P55" i="15"/>
  <c r="S97" i="15"/>
  <c r="M67" i="15"/>
  <c r="M29" i="15"/>
  <c r="J31" i="15"/>
  <c r="S52" i="15"/>
  <c r="P35" i="15"/>
  <c r="P51" i="15"/>
  <c r="J90" i="15"/>
  <c r="S36" i="15"/>
  <c r="S53" i="15"/>
  <c r="J77" i="15"/>
  <c r="S79" i="15"/>
  <c r="S102" i="15"/>
  <c r="J27" i="15"/>
  <c r="M50" i="15"/>
  <c r="J83" i="15"/>
  <c r="S23" i="15"/>
  <c r="S71" i="15"/>
  <c r="J58" i="15"/>
  <c r="M69" i="15"/>
  <c r="J74" i="15"/>
  <c r="S40" i="15"/>
  <c r="P34" i="15"/>
  <c r="M87" i="15"/>
  <c r="M104" i="15"/>
  <c r="S42" i="15"/>
  <c r="S49" i="15"/>
  <c r="S37" i="15"/>
  <c r="P54" i="15"/>
  <c r="S83" i="15"/>
  <c r="M98" i="15"/>
  <c r="S74" i="15"/>
  <c r="M34" i="15"/>
  <c r="J28" i="15"/>
  <c r="P48" i="15"/>
  <c r="J30" i="15"/>
  <c r="P26" i="15"/>
  <c r="J99" i="15"/>
  <c r="P38" i="15"/>
  <c r="J54" i="15"/>
  <c r="M89" i="15"/>
  <c r="BG13" i="2"/>
  <c r="BI14" i="4" s="1"/>
  <c r="BG115" i="2"/>
  <c r="BI25" i="4" s="1"/>
  <c r="S51" i="15"/>
  <c r="M32" i="15"/>
  <c r="P77" i="15"/>
  <c r="J71" i="15"/>
  <c r="M58" i="15"/>
  <c r="J59" i="15"/>
  <c r="M41" i="15"/>
  <c r="S28" i="15"/>
  <c r="S26" i="15"/>
  <c r="J61" i="15"/>
  <c r="J35" i="15"/>
  <c r="M51" i="15"/>
  <c r="M27" i="15"/>
  <c r="P65" i="15"/>
  <c r="P58" i="15"/>
  <c r="S98" i="15"/>
  <c r="J82" i="15"/>
  <c r="J78" i="15"/>
  <c r="S69" i="15"/>
  <c r="J45" i="15"/>
  <c r="P88" i="15"/>
  <c r="P59" i="15"/>
  <c r="M91" i="15"/>
  <c r="M40" i="15"/>
  <c r="J34" i="15"/>
  <c r="J41" i="15"/>
  <c r="P87" i="15"/>
  <c r="J48" i="15"/>
  <c r="S75" i="15"/>
  <c r="P30" i="15"/>
  <c r="J104" i="15"/>
  <c r="P97" i="15"/>
  <c r="J39" i="15"/>
  <c r="J42" i="15"/>
  <c r="M38" i="15"/>
  <c r="J37" i="15"/>
  <c r="S70" i="15"/>
  <c r="P89" i="15"/>
  <c r="M61" i="15"/>
  <c r="P23" i="15"/>
  <c r="P75" i="15"/>
  <c r="S31" i="15"/>
  <c r="M39" i="15"/>
  <c r="J79" i="15"/>
  <c r="M93" i="15"/>
  <c r="S32" i="15"/>
  <c r="M81" i="15"/>
  <c r="J36" i="15"/>
  <c r="M86" i="15"/>
  <c r="P98" i="15"/>
  <c r="M74" i="15"/>
  <c r="S91" i="15"/>
  <c r="P40" i="15"/>
  <c r="S34" i="15"/>
  <c r="J85" i="15"/>
  <c r="M30" i="15"/>
  <c r="J97" i="15"/>
  <c r="P100" i="15"/>
  <c r="J26" i="15"/>
  <c r="S99" i="15"/>
  <c r="S92" i="15"/>
  <c r="S38" i="15"/>
  <c r="M54" i="15"/>
  <c r="M70" i="15"/>
  <c r="J89" i="15"/>
  <c r="J47" i="15"/>
  <c r="P64" i="15"/>
  <c r="P24" i="15"/>
  <c r="J51" i="15"/>
  <c r="P29" i="15"/>
  <c r="S104" i="15"/>
  <c r="S76" i="15"/>
  <c r="S46" i="15"/>
  <c r="P81" i="15"/>
  <c r="S86" i="15"/>
  <c r="J62" i="15"/>
  <c r="J91" i="15"/>
  <c r="S94" i="15"/>
  <c r="J40" i="15"/>
  <c r="S48" i="15"/>
  <c r="M85" i="15"/>
  <c r="M75" i="15"/>
  <c r="S30" i="15"/>
  <c r="M100" i="15"/>
  <c r="P73" i="15"/>
  <c r="M99" i="15"/>
  <c r="M92" i="15"/>
  <c r="P49" i="15"/>
  <c r="J38" i="15"/>
  <c r="S54" i="15"/>
  <c r="J70" i="15"/>
  <c r="S89" i="15"/>
  <c r="M47" i="15"/>
  <c r="M64" i="15"/>
  <c r="J86" i="15"/>
  <c r="M82" i="15"/>
  <c r="P69" i="15"/>
  <c r="M84" i="15"/>
  <c r="S59" i="15"/>
  <c r="M94" i="15"/>
  <c r="J56" i="15"/>
  <c r="M48" i="15"/>
  <c r="P85" i="15"/>
  <c r="J75" i="15"/>
  <c r="J100" i="15"/>
  <c r="J73" i="15"/>
  <c r="P99" i="15"/>
  <c r="P92" i="15"/>
  <c r="P42" i="15"/>
  <c r="M37" i="15"/>
  <c r="P70" i="15"/>
  <c r="P61" i="15"/>
  <c r="P47" i="15"/>
  <c r="S64" i="15"/>
  <c r="M24" i="15"/>
  <c r="S88" i="15"/>
  <c r="J32" i="15"/>
  <c r="P91" i="15"/>
  <c r="M63" i="15"/>
  <c r="P86" i="15"/>
  <c r="P82" i="15"/>
  <c r="J53" i="15"/>
  <c r="M62" i="15"/>
  <c r="J88" i="15"/>
  <c r="J29" i="15"/>
  <c r="S84" i="15"/>
  <c r="P94" i="15"/>
  <c r="P41" i="15"/>
  <c r="P28" i="15"/>
  <c r="J87" i="15"/>
  <c r="S85" i="15"/>
  <c r="S100" i="15"/>
  <c r="M73" i="15"/>
  <c r="P39" i="15"/>
  <c r="J92" i="15"/>
  <c r="M49" i="15"/>
  <c r="S61" i="15"/>
  <c r="S47" i="15"/>
  <c r="S24" i="15"/>
  <c r="M79" i="15"/>
  <c r="J60" i="15"/>
  <c r="S50" i="15"/>
  <c r="S58" i="15"/>
  <c r="S82" i="15"/>
  <c r="S68" i="15"/>
  <c r="J69" i="15"/>
  <c r="M88" i="15"/>
  <c r="P74" i="15"/>
  <c r="M59" i="15"/>
  <c r="J94" i="15"/>
  <c r="S41" i="15"/>
  <c r="M28" i="15"/>
  <c r="S87" i="15"/>
  <c r="P104" i="15"/>
  <c r="M26" i="15"/>
  <c r="S73" i="15"/>
  <c r="S39" i="15"/>
  <c r="M42" i="15"/>
  <c r="J49" i="15"/>
  <c r="P37" i="15"/>
  <c r="J64" i="15"/>
  <c r="J24" i="15"/>
  <c r="G8" i="2"/>
  <c r="AX8" i="2" s="1"/>
  <c r="BG10" i="2"/>
  <c r="BI11" i="4" s="1"/>
  <c r="BG12" i="2"/>
  <c r="BI13" i="4" s="1"/>
  <c r="BG11" i="2"/>
  <c r="BI12" i="4" s="1"/>
  <c r="BG9" i="2"/>
  <c r="BI10" i="4" s="1"/>
  <c r="BG14" i="2"/>
  <c r="BI15" i="4" s="1"/>
  <c r="BG109" i="2"/>
  <c r="BI19" i="4" s="1"/>
  <c r="BG111" i="2"/>
  <c r="BI21" i="4" s="1"/>
  <c r="BG113" i="2"/>
  <c r="BI23" i="4" s="1"/>
  <c r="BG108" i="2"/>
  <c r="BI18" i="4" s="1"/>
  <c r="BG110" i="2"/>
  <c r="BI20" i="4" s="1"/>
  <c r="BG112" i="2"/>
  <c r="BI22" i="4" s="1"/>
  <c r="BG114" i="2"/>
  <c r="BI24" i="4" s="1"/>
  <c r="BG6" i="2"/>
  <c r="BI7" i="4" s="1"/>
  <c r="BG16" i="2"/>
  <c r="BI17" i="4" s="1"/>
  <c r="BG15" i="2"/>
  <c r="BI16" i="4" s="1"/>
  <c r="BG8" i="2"/>
  <c r="BI9" i="4" s="1"/>
  <c r="BG7" i="2"/>
  <c r="BI8" i="4" s="1"/>
  <c r="BG22" i="4"/>
  <c r="BG19" i="4"/>
  <c r="BG23" i="4"/>
  <c r="BG8" i="4"/>
  <c r="G7" i="2"/>
  <c r="AX7" i="2" s="1"/>
  <c r="G15" i="2"/>
  <c r="AX15" i="2" s="1"/>
  <c r="BG16" i="4"/>
  <c r="BG7" i="4"/>
  <c r="G6" i="2"/>
  <c r="AX6" i="2" s="1"/>
  <c r="BG20" i="4"/>
  <c r="BG15" i="4"/>
  <c r="G14" i="2"/>
  <c r="AX14" i="2" s="1"/>
  <c r="G12" i="2"/>
  <c r="AX12" i="2" s="1"/>
  <c r="H12" i="2" s="1"/>
  <c r="BG13" i="4"/>
  <c r="G10" i="2"/>
  <c r="AX10" i="2" s="1"/>
  <c r="BG11" i="4"/>
  <c r="BG18" i="4"/>
  <c r="BG24" i="4"/>
  <c r="BG14" i="4"/>
  <c r="G13" i="2"/>
  <c r="AX13" i="2" s="1"/>
  <c r="BG10" i="4"/>
  <c r="G9" i="2"/>
  <c r="AX9" i="2" s="1"/>
  <c r="BG12" i="4"/>
  <c r="G11" i="2"/>
  <c r="AX11" i="2" s="1"/>
  <c r="G16" i="2"/>
  <c r="AX16" i="2" s="1"/>
  <c r="BG17" i="4"/>
  <c r="H16" i="2" l="1"/>
  <c r="AY16" i="2"/>
  <c r="AY12" i="2"/>
  <c r="H7" i="2"/>
  <c r="AY7" i="2"/>
  <c r="H13" i="2"/>
  <c r="AY13" i="2"/>
  <c r="F4" i="9"/>
  <c r="H6" i="2"/>
  <c r="AY6" i="2"/>
  <c r="H14" i="2"/>
  <c r="AY14" i="2"/>
  <c r="H11" i="2"/>
  <c r="CN11" i="2" s="1"/>
  <c r="E10" i="15" s="1"/>
  <c r="AY11" i="2"/>
  <c r="H10" i="2"/>
  <c r="AY10" i="2"/>
  <c r="H9" i="2"/>
  <c r="AY9" i="2"/>
  <c r="H15" i="2"/>
  <c r="AY15" i="2"/>
  <c r="BK72" i="4"/>
  <c r="BK57" i="4"/>
  <c r="BK24" i="4"/>
  <c r="BK27" i="4"/>
  <c r="BK91" i="4"/>
  <c r="BK74" i="4"/>
  <c r="BK96" i="4"/>
  <c r="BK69" i="4"/>
  <c r="BK36" i="4"/>
  <c r="BK39" i="4"/>
  <c r="BK103" i="4"/>
  <c r="BK70" i="4"/>
  <c r="BK88" i="4"/>
  <c r="BK49" i="4"/>
  <c r="BK16" i="4"/>
  <c r="BK19" i="4"/>
  <c r="BK83" i="4"/>
  <c r="BK50" i="4"/>
  <c r="BK52" i="4"/>
  <c r="BK45" i="4"/>
  <c r="BK15" i="4"/>
  <c r="BK79" i="4"/>
  <c r="BK46" i="4"/>
  <c r="BK40" i="4"/>
  <c r="BK41" i="4"/>
  <c r="BK105" i="4"/>
  <c r="BK43" i="4"/>
  <c r="BK26" i="4"/>
  <c r="BK90" i="4"/>
  <c r="BK21" i="4"/>
  <c r="BK85" i="4"/>
  <c r="BK68" i="4"/>
  <c r="BK55" i="4"/>
  <c r="BK22" i="4"/>
  <c r="BK86" i="4"/>
  <c r="BK33" i="4"/>
  <c r="BK97" i="4"/>
  <c r="BK92" i="4"/>
  <c r="BK67" i="4"/>
  <c r="BK34" i="4"/>
  <c r="BK98" i="4"/>
  <c r="BK29" i="4"/>
  <c r="BK93" i="4"/>
  <c r="BK84" i="4"/>
  <c r="BK63" i="4"/>
  <c r="BK30" i="4"/>
  <c r="BK94" i="4"/>
  <c r="BK25" i="4"/>
  <c r="BK89" i="4"/>
  <c r="BK76" i="4"/>
  <c r="BK59" i="4"/>
  <c r="BK42" i="4"/>
  <c r="BK106" i="4"/>
  <c r="BK37" i="4"/>
  <c r="BK101" i="4"/>
  <c r="BK100" i="4"/>
  <c r="BK71" i="4"/>
  <c r="BK38" i="4"/>
  <c r="BK102" i="4"/>
  <c r="BK17" i="4"/>
  <c r="BK81" i="4"/>
  <c r="BK56" i="4"/>
  <c r="BK51" i="4"/>
  <c r="BK18" i="4"/>
  <c r="BK82" i="4"/>
  <c r="BK13" i="4"/>
  <c r="BK77" i="4"/>
  <c r="BK48" i="4"/>
  <c r="BK47" i="4"/>
  <c r="BK14" i="4"/>
  <c r="BK78" i="4"/>
  <c r="BK104" i="4"/>
  <c r="BK73" i="4"/>
  <c r="BK44" i="4"/>
  <c r="BK75" i="4"/>
  <c r="BK58" i="4"/>
  <c r="BK64" i="4"/>
  <c r="BK53" i="4"/>
  <c r="BK20" i="4"/>
  <c r="BK23" i="4"/>
  <c r="BK87" i="4"/>
  <c r="BK54" i="4"/>
  <c r="BK60" i="4"/>
  <c r="BK65" i="4"/>
  <c r="BK32" i="4"/>
  <c r="BK35" i="4"/>
  <c r="BK99" i="4"/>
  <c r="BK66" i="4"/>
  <c r="BK80" i="4"/>
  <c r="BK61" i="4"/>
  <c r="BK28" i="4"/>
  <c r="BK31" i="4"/>
  <c r="BK95" i="4"/>
  <c r="BK62" i="4"/>
  <c r="F5" i="9"/>
  <c r="F9" i="9"/>
  <c r="F10" i="9"/>
  <c r="F11" i="9"/>
  <c r="F12" i="9"/>
  <c r="F6" i="9"/>
  <c r="F8" i="9"/>
  <c r="F2" i="9"/>
  <c r="CN7" i="2"/>
  <c r="E6" i="15" s="1"/>
  <c r="O6" i="15" s="1"/>
  <c r="P6" i="15" s="1"/>
  <c r="F7" i="9"/>
  <c r="F3" i="9"/>
  <c r="H8" i="2" l="1"/>
  <c r="CN8" i="2" s="1"/>
  <c r="E7" i="15" s="1"/>
  <c r="L7" i="15" s="1"/>
  <c r="M7" i="15" s="1"/>
  <c r="AY8" i="2"/>
  <c r="G4" i="9" s="1"/>
  <c r="Q10" i="15"/>
  <c r="S10" i="15" s="1"/>
  <c r="I10" i="15"/>
  <c r="J10" i="15" s="1"/>
  <c r="H6" i="15"/>
  <c r="J6" i="15" s="1"/>
  <c r="L6" i="15"/>
  <c r="M6" i="15" s="1"/>
  <c r="CN6" i="2"/>
  <c r="CN12" i="2"/>
  <c r="CN10" i="2"/>
  <c r="CN16" i="2"/>
  <c r="CN15" i="2"/>
  <c r="CN14" i="2"/>
  <c r="E13" i="15" s="1"/>
  <c r="CN13" i="2"/>
  <c r="E12" i="15" s="1"/>
  <c r="H12" i="15" s="1"/>
  <c r="J12" i="15" s="1"/>
  <c r="CN9" i="2"/>
  <c r="E8" i="15" s="1"/>
  <c r="D205" i="10"/>
  <c r="G3" i="9"/>
  <c r="D3" i="10"/>
  <c r="D209" i="10"/>
  <c r="G7" i="9"/>
  <c r="D7" i="10"/>
  <c r="D4" i="10" l="1"/>
  <c r="D206" i="10"/>
  <c r="O7" i="15"/>
  <c r="P7" i="15" s="1"/>
  <c r="H7" i="15"/>
  <c r="J7" i="15" s="1"/>
  <c r="E5" i="15"/>
  <c r="I5" i="15" s="1"/>
  <c r="R5" i="15"/>
  <c r="O12" i="15"/>
  <c r="P12" i="15" s="1"/>
  <c r="K12" i="15"/>
  <c r="M12" i="15" s="1"/>
  <c r="H13" i="15"/>
  <c r="J13" i="15" s="1"/>
  <c r="L13" i="15"/>
  <c r="M13" i="15" s="1"/>
  <c r="E14" i="15"/>
  <c r="H14" i="15" s="1"/>
  <c r="J14" i="15" s="1"/>
  <c r="E15" i="15"/>
  <c r="E9" i="15"/>
  <c r="E11" i="15"/>
  <c r="N11" i="15" s="1"/>
  <c r="P11" i="15" s="1"/>
  <c r="L8" i="15"/>
  <c r="M8" i="15" s="1"/>
  <c r="H8" i="15"/>
  <c r="J8" i="15" s="1"/>
  <c r="D204" i="10"/>
  <c r="D2" i="10"/>
  <c r="G2" i="9"/>
  <c r="D207" i="10"/>
  <c r="D5" i="10"/>
  <c r="G5" i="9"/>
  <c r="D211" i="10"/>
  <c r="D9" i="10"/>
  <c r="G9" i="9"/>
  <c r="D212" i="10"/>
  <c r="G10" i="9"/>
  <c r="D10" i="10"/>
  <c r="G11" i="9"/>
  <c r="D11" i="10"/>
  <c r="G12" i="9"/>
  <c r="D12" i="10"/>
  <c r="G6" i="9"/>
  <c r="D6" i="10"/>
  <c r="G8" i="9"/>
  <c r="D8" i="10"/>
  <c r="K15" i="15" l="1"/>
  <c r="M15" i="15" s="1"/>
  <c r="R15" i="15"/>
  <c r="S15" i="15" s="1"/>
  <c r="AK17" i="15" s="1"/>
  <c r="H15" i="15"/>
  <c r="J15" i="15" s="1"/>
  <c r="Q5" i="15"/>
  <c r="S5" i="15" s="1"/>
  <c r="J5" i="15"/>
  <c r="AK21" i="15"/>
  <c r="AK24" i="15"/>
  <c r="AK20" i="15"/>
  <c r="AK19" i="15"/>
  <c r="AK18" i="15"/>
  <c r="AK16" i="15"/>
  <c r="AK22" i="15"/>
  <c r="AK15" i="15"/>
  <c r="N9" i="15"/>
  <c r="P9" i="15" s="1"/>
  <c r="AJ6" i="15" s="1"/>
  <c r="L9" i="15"/>
  <c r="M9" i="15" s="1"/>
  <c r="AI19" i="15" s="1"/>
  <c r="H9" i="15"/>
  <c r="J9" i="15" s="1"/>
  <c r="AH21" i="15" s="1"/>
  <c r="AI21" i="15"/>
  <c r="AI18" i="15"/>
  <c r="AI20" i="15"/>
  <c r="AI22" i="15"/>
  <c r="AK8" i="15"/>
  <c r="AK10" i="15"/>
  <c r="AK12" i="15"/>
  <c r="AK14" i="15"/>
  <c r="AK7" i="15"/>
  <c r="AK9" i="15"/>
  <c r="AK11" i="15"/>
  <c r="AK13" i="15"/>
  <c r="AK5" i="15"/>
  <c r="AK6" i="15" l="1"/>
  <c r="AH14" i="15"/>
  <c r="AK23" i="15"/>
  <c r="AJ12" i="15"/>
  <c r="AI9" i="15"/>
  <c r="AI11" i="15"/>
  <c r="AI14" i="15"/>
  <c r="AI12" i="15"/>
  <c r="AI7" i="15"/>
  <c r="AI13" i="15"/>
  <c r="AI8" i="15"/>
  <c r="AH7" i="15"/>
  <c r="AH5" i="15"/>
  <c r="AJ8" i="15"/>
  <c r="AI5" i="15"/>
  <c r="AI10" i="15"/>
  <c r="AI6" i="15"/>
  <c r="AH10" i="15"/>
  <c r="AH11" i="15"/>
  <c r="AJ5" i="15"/>
  <c r="AJ10" i="15"/>
  <c r="AJ14" i="15"/>
  <c r="AH12" i="15"/>
  <c r="AH8" i="15"/>
  <c r="AH13" i="15"/>
  <c r="AH9" i="15"/>
  <c r="AH6" i="15"/>
  <c r="AJ7" i="15"/>
  <c r="AJ9" i="15"/>
  <c r="AJ11" i="15"/>
  <c r="AJ13" i="15"/>
  <c r="AI16" i="15"/>
  <c r="AI23" i="15"/>
  <c r="AI24" i="15"/>
  <c r="AH15" i="15"/>
  <c r="AH18" i="15"/>
  <c r="AH20" i="15"/>
  <c r="AH22" i="15"/>
  <c r="AH16" i="15"/>
  <c r="AJ22" i="15"/>
  <c r="AJ24" i="15"/>
  <c r="AJ17" i="15"/>
  <c r="AJ23" i="15"/>
  <c r="AJ16" i="15"/>
  <c r="AJ15" i="15"/>
  <c r="AJ21" i="15"/>
  <c r="AJ18" i="15"/>
  <c r="AJ20" i="15"/>
  <c r="AJ19" i="15"/>
  <c r="AI17" i="15"/>
  <c r="AI15" i="15"/>
  <c r="AH24" i="15"/>
  <c r="AH19" i="15"/>
  <c r="AH17" i="15"/>
  <c r="AH23" i="15"/>
  <c r="B5" i="15" l="1"/>
  <c r="B46" i="15"/>
</calcChain>
</file>

<file path=xl/sharedStrings.xml><?xml version="1.0" encoding="utf-8"?>
<sst xmlns="http://schemas.openxmlformats.org/spreadsheetml/2006/main" count="725" uniqueCount="366">
  <si>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</si>
  <si>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</si>
  <si>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</si>
  <si>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</si>
  <si>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</si>
  <si>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</si>
  <si>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</si>
  <si>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</si>
  <si>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</si>
  <si>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</si>
  <si>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</si>
  <si>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</si>
  <si>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</si>
  <si>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</si>
  <si>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</si>
  <si>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</si>
  <si>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</si>
  <si>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</si>
  <si>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</si>
  <si>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</si>
  <si>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</si>
  <si>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</si>
  <si>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</si>
  <si>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</si>
  <si>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</si>
  <si>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</si>
  <si>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</si>
  <si>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</si>
  <si>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</si>
  <si>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</si>
  <si>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</si>
  <si>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</si>
  <si>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</si>
  <si>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</si>
  <si>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</si>
  <si>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</si>
  <si>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</si>
  <si>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</si>
  <si>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</si>
  <si>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</si>
  <si>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</si>
  <si>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</si>
  <si>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</si>
  <si>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</si>
  <si>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</si>
  <si>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</si>
  <si>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</si>
  <si>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</si>
  <si>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</si>
  <si>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</si>
  <si>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</si>
  <si>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</si>
  <si>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</si>
  <si>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</si>
  <si>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</si>
  <si>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</si>
  <si>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</si>
  <si>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</si>
  <si>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</si>
  <si>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</si>
  <si>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</si>
  <si>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</si>
  <si>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</si>
  <si>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</si>
  <si>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</si>
  <si>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</si>
  <si>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</si>
  <si>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</si>
  <si>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</si>
  <si>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</si>
  <si>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</si>
  <si>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</si>
  <si>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</si>
  <si>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</si>
  <si>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</si>
  <si>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</si>
  <si>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</si>
  <si>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</si>
  <si>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</si>
  <si>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</si>
  <si>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</si>
  <si>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</si>
  <si>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</si>
  <si>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</si>
  <si>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</si>
  <si>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</si>
  <si>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</si>
  <si>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</si>
  <si>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</si>
  <si>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</si>
  <si>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</si>
  <si>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</si>
  <si>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</si>
  <si>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</si>
  <si>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</si>
  <si>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</si>
  <si>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</si>
  <si>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</si>
  <si>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</si>
  <si>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</si>
  <si>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</si>
  <si>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</si>
  <si>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</si>
  <si>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</si>
  <si>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</si>
  <si>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</si>
  <si>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番号</t>
    <rPh sb="0" eb="2">
      <t>バンゴウ</t>
    </rPh>
    <phoneticPr fontId="2"/>
  </si>
  <si>
    <t>プロ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</si>
  <si>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</si>
  <si>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</si>
  <si>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</si>
  <si>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</si>
  <si>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</si>
  <si>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</si>
  <si>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</si>
  <si>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</si>
  <si>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</si>
  <si>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</si>
  <si>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</si>
  <si>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</si>
  <si>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</si>
  <si>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</si>
  <si>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</si>
  <si>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</si>
  <si>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</si>
  <si>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</si>
  <si>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</si>
  <si>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</si>
  <si>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</si>
  <si>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</si>
  <si>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</si>
  <si>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学種</t>
    <rPh sb="0" eb="1">
      <t>ガク</t>
    </rPh>
    <rPh sb="1" eb="2">
      <t>シュ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</si>
  <si>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</si>
  <si>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</si>
  <si>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</si>
  <si>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</si>
  <si>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</si>
  <si>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</si>
  <si>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</si>
  <si>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</si>
  <si>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</si>
  <si>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</si>
  <si>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</si>
  <si>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</si>
  <si>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</si>
  <si>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</si>
  <si>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</si>
  <si>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プログラムNo</t>
    <phoneticPr fontId="2"/>
  </si>
  <si>
    <t>種目③</t>
    <rPh sb="0" eb="2">
      <t>シュモク</t>
    </rPh>
    <phoneticPr fontId="2"/>
  </si>
  <si>
    <t>背　泳　ぎ　　 50m</t>
    <rPh sb="0" eb="1">
      <t>セ</t>
    </rPh>
    <rPh sb="2" eb="3">
      <t>オヨ</t>
    </rPh>
    <phoneticPr fontId="2"/>
  </si>
  <si>
    <t>選手は黄色網掛です</t>
    <rPh sb="0" eb="2">
      <t>センシュ</t>
    </rPh>
    <rPh sb="3" eb="5">
      <t>キイロ</t>
    </rPh>
    <rPh sb="5" eb="7">
      <t>アミカ</t>
    </rPh>
    <phoneticPr fontId="2"/>
  </si>
  <si>
    <t>自　由　形　　 50m</t>
    <rPh sb="0" eb="1">
      <t>ジ</t>
    </rPh>
    <rPh sb="2" eb="3">
      <t>ユウ</t>
    </rPh>
    <rPh sb="4" eb="5">
      <t>カタ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</si>
  <si>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</si>
  <si>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</si>
  <si>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</si>
  <si>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</si>
  <si>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</si>
  <si>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</si>
  <si>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</si>
  <si>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</si>
  <si>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</si>
  <si>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</si>
  <si>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</si>
  <si>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</si>
  <si>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</si>
  <si>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</si>
  <si>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</si>
  <si>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</si>
  <si>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</si>
  <si>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</si>
  <si>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</si>
  <si>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大会日：</t>
    <rPh sb="0" eb="2">
      <t>タイカイ</t>
    </rPh>
    <rPh sb="2" eb="3">
      <t>ニチ</t>
    </rPh>
    <phoneticPr fontId="2"/>
  </si>
  <si>
    <t>学年起算日：</t>
    <rPh sb="0" eb="2">
      <t>ガクネン</t>
    </rPh>
    <rPh sb="2" eb="5">
      <t>キサンビ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</si>
  <si>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</si>
  <si>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</si>
  <si>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学年年齢</t>
    <rPh sb="0" eb="2">
      <t>ガクネン</t>
    </rPh>
    <rPh sb="2" eb="4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</si>
  <si>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</si>
  <si>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男子申込一覧表</t>
    <rPh sb="0" eb="2">
      <t>ダンシ</t>
    </rPh>
    <rPh sb="2" eb="4">
      <t>モウシコミ</t>
    </rPh>
    <rPh sb="4" eb="6">
      <t>イチラン</t>
    </rPh>
    <rPh sb="6" eb="7">
      <t>ヒョウ</t>
    </rPh>
    <phoneticPr fontId="2"/>
  </si>
  <si>
    <t>上級</t>
  </si>
  <si>
    <t>成人</t>
  </si>
  <si>
    <t>選手</t>
  </si>
  <si>
    <t>200mフリーリレー</t>
    <phoneticPr fontId="2"/>
  </si>
  <si>
    <t>200mメドレーリレー</t>
    <phoneticPr fontId="2"/>
  </si>
  <si>
    <t>400mメドレーリレー</t>
    <phoneticPr fontId="2"/>
  </si>
  <si>
    <t>800mフリーリレー</t>
    <phoneticPr fontId="2"/>
  </si>
  <si>
    <t>オー</t>
    <phoneticPr fontId="2"/>
  </si>
  <si>
    <t>プン</t>
    <phoneticPr fontId="2"/>
  </si>
  <si>
    <t>オープン</t>
    <phoneticPr fontId="2"/>
  </si>
  <si>
    <t>リレーエントリー</t>
    <phoneticPr fontId="2"/>
  </si>
  <si>
    <t>オープン</t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</si>
  <si>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</si>
  <si>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</si>
  <si>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オープン</t>
    <phoneticPr fontId="2"/>
  </si>
  <si>
    <t>オープン参加</t>
    <rPh sb="4" eb="6">
      <t>サンカ</t>
    </rPh>
    <phoneticPr fontId="2"/>
  </si>
  <si>
    <t>バタフライ　　 50m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</si>
  <si>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</si>
  <si>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</si>
  <si>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</si>
  <si>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</si>
  <si>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</si>
  <si>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</si>
  <si>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複数</t>
    <rPh sb="0" eb="2">
      <t>フクスウ</t>
    </rPh>
    <phoneticPr fontId="2"/>
  </si>
  <si>
    <t>連絡先</t>
    <rPh sb="0" eb="3">
      <t>レンラクサキ</t>
    </rPh>
    <phoneticPr fontId="2"/>
  </si>
  <si>
    <t>メールアドレス</t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</si>
  <si>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</si>
  <si>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</si>
  <si>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自由形50m</t>
    <rPh sb="0" eb="3">
      <t>ジユウガタ</t>
    </rPh>
    <phoneticPr fontId="2"/>
  </si>
  <si>
    <t>背泳ぎ50m</t>
    <rPh sb="0" eb="2">
      <t>セオヨ</t>
    </rPh>
    <phoneticPr fontId="2"/>
  </si>
  <si>
    <t>平泳ぎ50m</t>
    <rPh sb="0" eb="2">
      <t>ヒラオヨ</t>
    </rPh>
    <phoneticPr fontId="2"/>
  </si>
  <si>
    <t>バタフライ50m</t>
    <phoneticPr fontId="2"/>
  </si>
  <si>
    <t>氏　　名</t>
    <rPh sb="0" eb="1">
      <t>ウジ</t>
    </rPh>
    <rPh sb="3" eb="4">
      <t>メイ</t>
    </rPh>
    <phoneticPr fontId="2"/>
  </si>
  <si>
    <t>№</t>
    <phoneticPr fontId="2"/>
  </si>
  <si>
    <t>正式エントリーは０、オープン参加は５</t>
    <rPh sb="0" eb="2">
      <t>セイシキ</t>
    </rPh>
    <rPh sb="14" eb="16">
      <t>サンカ</t>
    </rPh>
    <phoneticPr fontId="2"/>
  </si>
  <si>
    <t>性　　別</t>
    <rPh sb="0" eb="1">
      <t>セイ</t>
    </rPh>
    <rPh sb="3" eb="4">
      <t>ベツ</t>
    </rPh>
    <phoneticPr fontId="2"/>
  </si>
  <si>
    <t>オープン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</si>
  <si>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</si>
  <si>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</si>
  <si>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リレーのみ</t>
    <phoneticPr fontId="2"/>
  </si>
  <si>
    <t>【　女子　】</t>
    <rPh sb="2" eb="3">
      <t>オンナ</t>
    </rPh>
    <phoneticPr fontId="2"/>
  </si>
  <si>
    <t>女子申込一覧表</t>
    <rPh sb="0" eb="1">
      <t>オンナ</t>
    </rPh>
    <rPh sb="2" eb="4">
      <t>モウシコミ</t>
    </rPh>
    <rPh sb="4" eb="6">
      <t>イチラン</t>
    </rPh>
    <rPh sb="6" eb="7">
      <t>ヒョウ</t>
    </rPh>
    <phoneticPr fontId="2"/>
  </si>
  <si>
    <t>　会場：長良川スイミングプラザ</t>
    <rPh sb="1" eb="3">
      <t>カイジョウ</t>
    </rPh>
    <rPh sb="4" eb="7">
      <t>ナガラガワ</t>
    </rPh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</si>
  <si>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</si>
  <si>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</si>
  <si>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1種目</t>
    <rPh sb="1" eb="3">
      <t>シュモク</t>
    </rPh>
    <phoneticPr fontId="2"/>
  </si>
  <si>
    <t>×</t>
    <phoneticPr fontId="2"/>
  </si>
  <si>
    <t>＝</t>
    <phoneticPr fontId="2"/>
  </si>
  <si>
    <t>◎監督名</t>
    <rPh sb="1" eb="3">
      <t>カントク</t>
    </rPh>
    <rPh sb="3" eb="4">
      <t>メイ</t>
    </rPh>
    <phoneticPr fontId="2"/>
  </si>
  <si>
    <t>◎帯同競技役員</t>
    <rPh sb="1" eb="3">
      <t>タイドウ</t>
    </rPh>
    <rPh sb="3" eb="5">
      <t>キョウギ</t>
    </rPh>
    <rPh sb="5" eb="7">
      <t>ヤクイン</t>
    </rPh>
    <phoneticPr fontId="2"/>
  </si>
  <si>
    <t>①</t>
    <phoneticPr fontId="2"/>
  </si>
  <si>
    <t>②</t>
    <phoneticPr fontId="2"/>
  </si>
  <si>
    <t>フリガナ</t>
    <phoneticPr fontId="2"/>
  </si>
  <si>
    <t>◎郡市名称</t>
    <rPh sb="1" eb="3">
      <t>グンシ</t>
    </rPh>
    <rPh sb="3" eb="5">
      <t>メイショウ</t>
    </rPh>
    <phoneticPr fontId="2"/>
  </si>
  <si>
    <t>◎申込責任者</t>
    <rPh sb="1" eb="3">
      <t>モウシコミ</t>
    </rPh>
    <rPh sb="3" eb="6">
      <t>セキニンシャ</t>
    </rPh>
    <phoneticPr fontId="2"/>
  </si>
  <si>
    <t>◎申込責任者連絡先</t>
    <rPh sb="1" eb="3">
      <t>モウシコミ</t>
    </rPh>
    <rPh sb="3" eb="6">
      <t>セキニンシャ</t>
    </rPh>
    <rPh sb="6" eb="9">
      <t>レンラクサキ</t>
    </rPh>
    <phoneticPr fontId="2"/>
  </si>
  <si>
    <t>◎メールアドレス</t>
    <phoneticPr fontId="2"/>
  </si>
  <si>
    <t>岐阜市</t>
    <rPh sb="0" eb="2">
      <t>ギフ</t>
    </rPh>
    <rPh sb="2" eb="3">
      <t>シ</t>
    </rPh>
    <phoneticPr fontId="2"/>
  </si>
  <si>
    <t>大垣市</t>
    <rPh sb="0" eb="3">
      <t>オオガキシ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</si>
  <si>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</si>
  <si>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</si>
  <si>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</si>
  <si>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</si>
  <si>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中津川市</t>
    <rPh sb="0" eb="4">
      <t>ナカツガワシ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</si>
  <si>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</si>
  <si>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</si>
  <si>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2">
      <t>カニ</t>
    </rPh>
    <rPh sb="2" eb="3">
      <t>シ</t>
    </rPh>
    <phoneticPr fontId="2"/>
  </si>
  <si>
    <t>羽島郡</t>
    <rPh sb="0" eb="2">
      <t>ハシマ</t>
    </rPh>
    <rPh sb="2" eb="3">
      <t>グン</t>
    </rPh>
    <phoneticPr fontId="2"/>
  </si>
  <si>
    <t>高山市</t>
    <rPh sb="0" eb="3">
      <t>タカヤマシ</t>
    </rPh>
    <phoneticPr fontId="2"/>
  </si>
  <si>
    <t>美濃市</t>
    <rPh sb="0" eb="3">
      <t>ミノシ</t>
    </rPh>
    <phoneticPr fontId="2"/>
  </si>
  <si>
    <t>羽島市</t>
    <rPh sb="0" eb="3">
      <t>ハシマシ</t>
    </rPh>
    <phoneticPr fontId="2"/>
  </si>
  <si>
    <t>美濃加茂市</t>
    <rPh sb="0" eb="5">
      <t>ミノカモシ</t>
    </rPh>
    <phoneticPr fontId="2"/>
  </si>
  <si>
    <t>本巣市</t>
    <rPh sb="0" eb="2">
      <t>モトス</t>
    </rPh>
    <rPh sb="2" eb="3">
      <t>シ</t>
    </rPh>
    <phoneticPr fontId="2"/>
  </si>
  <si>
    <t>瑞穂市</t>
    <rPh sb="0" eb="3">
      <t>ミズホシ</t>
    </rPh>
    <phoneticPr fontId="2"/>
  </si>
  <si>
    <t>ｷﾞﾌｼ</t>
    <phoneticPr fontId="2"/>
  </si>
  <si>
    <t>ｵｵｶﾞｷｼ</t>
    <phoneticPr fontId="2"/>
  </si>
  <si>
    <t>ﾀｼﾞﾐｼ</t>
    <phoneticPr fontId="2"/>
  </si>
  <si>
    <t>ｾｷｼ</t>
    <phoneticPr fontId="2"/>
  </si>
  <si>
    <t>ﾅｶﾂｶﾞﾜｼ</t>
    <phoneticPr fontId="2"/>
  </si>
  <si>
    <t>ﾐｽﾞﾅﾐｼ</t>
    <phoneticPr fontId="2"/>
  </si>
  <si>
    <t>ｴﾅｼ</t>
    <phoneticPr fontId="2"/>
  </si>
  <si>
    <t>ﾄｷｼ</t>
    <phoneticPr fontId="2"/>
  </si>
  <si>
    <t>ｶｶﾐｶﾞﾊﾗｼ</t>
    <phoneticPr fontId="2"/>
  </si>
  <si>
    <t>ｶﾆｼ</t>
    <phoneticPr fontId="2"/>
  </si>
  <si>
    <t>ﾊｼﾏｸﾞﾝ</t>
    <phoneticPr fontId="2"/>
  </si>
  <si>
    <t>ﾀｶﾔﾏｼ</t>
    <phoneticPr fontId="2"/>
  </si>
  <si>
    <t>ﾐﾉｼ</t>
    <phoneticPr fontId="2"/>
  </si>
  <si>
    <t>ﾊｼﾏｼ</t>
    <phoneticPr fontId="2"/>
  </si>
  <si>
    <t>ﾐﾉｶﾓｼ</t>
    <phoneticPr fontId="2"/>
  </si>
  <si>
    <t>ﾓﾄｽｼ</t>
    <phoneticPr fontId="2"/>
  </si>
  <si>
    <t>ﾐｽﾞﾎｼ</t>
    <phoneticPr fontId="2"/>
  </si>
  <si>
    <t>男子130歳以下フリーリレー</t>
    <rPh sb="0" eb="2">
      <t>ダンシ</t>
    </rPh>
    <rPh sb="5" eb="6">
      <t>サイ</t>
    </rPh>
    <rPh sb="6" eb="8">
      <t>イカ</t>
    </rPh>
    <phoneticPr fontId="2"/>
  </si>
  <si>
    <t>男子131～150歳フリーリレー</t>
    <rPh sb="0" eb="2">
      <t>ダンシ</t>
    </rPh>
    <rPh sb="9" eb="10">
      <t>サイ</t>
    </rPh>
    <phoneticPr fontId="2"/>
  </si>
  <si>
    <t>男子151歳以上フリーリレー</t>
    <rPh sb="0" eb="2">
      <t>ダンシ</t>
    </rPh>
    <rPh sb="5" eb="6">
      <t>サイ</t>
    </rPh>
    <rPh sb="6" eb="8">
      <t>イジョウ</t>
    </rPh>
    <phoneticPr fontId="2"/>
  </si>
  <si>
    <t>男子130歳以下メドレーリレー</t>
    <rPh sb="0" eb="2">
      <t>ダンシ</t>
    </rPh>
    <rPh sb="5" eb="6">
      <t>サイ</t>
    </rPh>
    <rPh sb="6" eb="8">
      <t>イカ</t>
    </rPh>
    <phoneticPr fontId="2"/>
  </si>
  <si>
    <t>男子131～150歳メドレーリレー</t>
    <rPh sb="0" eb="2">
      <t>ダンシ</t>
    </rPh>
    <rPh sb="9" eb="10">
      <t>サイ</t>
    </rPh>
    <phoneticPr fontId="2"/>
  </si>
  <si>
    <t>男子151歳以上メドレーリレー</t>
    <rPh sb="0" eb="2">
      <t>ダンシ</t>
    </rPh>
    <rPh sb="5" eb="6">
      <t>サイ</t>
    </rPh>
    <rPh sb="6" eb="8">
      <t>イジョウ</t>
    </rPh>
    <phoneticPr fontId="2"/>
  </si>
  <si>
    <t>女子130歳以下フリーリレー</t>
    <rPh sb="0" eb="2">
      <t>ジョシ</t>
    </rPh>
    <rPh sb="5" eb="6">
      <t>サイ</t>
    </rPh>
    <rPh sb="6" eb="8">
      <t>イカ</t>
    </rPh>
    <phoneticPr fontId="2"/>
  </si>
  <si>
    <t>女子131～150歳フリーリレー</t>
    <rPh sb="9" eb="10">
      <t>サイ</t>
    </rPh>
    <phoneticPr fontId="2"/>
  </si>
  <si>
    <t>女子151歳以上フリーリレー</t>
    <rPh sb="5" eb="6">
      <t>サイ</t>
    </rPh>
    <rPh sb="6" eb="8">
      <t>イジョウ</t>
    </rPh>
    <phoneticPr fontId="2"/>
  </si>
  <si>
    <t>女子130歳以下メドレーリレー</t>
    <rPh sb="5" eb="6">
      <t>サイ</t>
    </rPh>
    <rPh sb="6" eb="8">
      <t>イカ</t>
    </rPh>
    <phoneticPr fontId="2"/>
  </si>
  <si>
    <t>女子131～150歳メドレーリレー</t>
    <rPh sb="9" eb="10">
      <t>サイ</t>
    </rPh>
    <phoneticPr fontId="2"/>
  </si>
  <si>
    <t>女子151歳以上メドレーリレー</t>
    <rPh sb="5" eb="6">
      <t>サイ</t>
    </rPh>
    <rPh sb="6" eb="8">
      <t>イジョウ</t>
    </rPh>
    <phoneticPr fontId="2"/>
  </si>
  <si>
    <t>年齢</t>
    <rPh sb="0" eb="2">
      <t>ネンレイ</t>
    </rPh>
    <phoneticPr fontId="2"/>
  </si>
  <si>
    <t>区分番号</t>
    <rPh sb="0" eb="2">
      <t>クブン</t>
    </rPh>
    <rPh sb="2" eb="4">
      <t>バンゴウ</t>
    </rPh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</si>
  <si>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</si>
  <si>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</si>
  <si>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</si>
  <si>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</si>
  <si>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</si>
  <si>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</si>
  <si>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</si>
  <si>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</si>
  <si>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</si>
  <si>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</si>
  <si>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</si>
  <si>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性別</t>
    <rPh sb="0" eb="2">
      <t>セイベツ</t>
    </rPh>
    <phoneticPr fontId="2"/>
  </si>
  <si>
    <t>リレーのみ</t>
    <phoneticPr fontId="2"/>
  </si>
  <si>
    <t>山県市</t>
    <rPh sb="0" eb="3">
      <t>ヤマガタシ</t>
    </rPh>
    <phoneticPr fontId="2"/>
  </si>
  <si>
    <t>郡上市</t>
    <rPh sb="0" eb="2">
      <t>グジョウ</t>
    </rPh>
    <rPh sb="2" eb="3">
      <t>シ</t>
    </rPh>
    <phoneticPr fontId="2"/>
  </si>
  <si>
    <t>下呂市</t>
    <rPh sb="0" eb="2">
      <t>ゲロ</t>
    </rPh>
    <rPh sb="2" eb="3">
      <t>シ</t>
    </rPh>
    <phoneticPr fontId="2"/>
  </si>
  <si>
    <t>飛騨市</t>
    <rPh sb="0" eb="3">
      <t>ヒダシ</t>
    </rPh>
    <phoneticPr fontId="2"/>
  </si>
  <si>
    <t>海津市</t>
    <rPh sb="0" eb="3">
      <t>カイヅシ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</si>
  <si>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</si>
  <si>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</si>
  <si>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2">
      <t>アンパチ</t>
    </rPh>
    <rPh sb="2" eb="3">
      <t>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</si>
  <si>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</si>
  <si>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</si>
  <si>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2">
      <t>カモ</t>
    </rPh>
    <rPh sb="2" eb="3">
      <t>グン</t>
    </rPh>
    <phoneticPr fontId="2"/>
  </si>
  <si>
    <t>可児郡</t>
    <rPh sb="0" eb="2">
      <t>カニ</t>
    </rPh>
    <rPh sb="2" eb="3">
      <t>グン</t>
    </rPh>
    <phoneticPr fontId="2"/>
  </si>
  <si>
    <t>大野郡</t>
    <rPh sb="0" eb="2">
      <t>オオノ</t>
    </rPh>
    <rPh sb="2" eb="3">
      <t>グン</t>
    </rPh>
    <phoneticPr fontId="2"/>
  </si>
  <si>
    <t>ｶｲｽﾞｼ</t>
    <phoneticPr fontId="2"/>
  </si>
  <si>
    <t>ﾔﾏｶﾞﾀｼ</t>
    <phoneticPr fontId="2"/>
  </si>
  <si>
    <t>ｸﾞｼﾞｮｳｼ</t>
    <phoneticPr fontId="2"/>
  </si>
  <si>
    <t>ｹﾞﾛｼ</t>
    <phoneticPr fontId="2"/>
  </si>
  <si>
    <t>ﾋﾀﾞｼ</t>
    <phoneticPr fontId="2"/>
  </si>
  <si>
    <t>ﾖｳﾛｳｸﾞﾝ</t>
    <phoneticPr fontId="2"/>
  </si>
  <si>
    <t>ﾌﾜｸﾞﾝ</t>
    <phoneticPr fontId="2"/>
  </si>
  <si>
    <t>ｱﾝﾊﾟﾁｸﾞﾝ</t>
    <phoneticPr fontId="2"/>
  </si>
  <si>
    <t>ｲﾋﾞｸﾞﾝ</t>
    <phoneticPr fontId="2"/>
  </si>
  <si>
    <t>ﾓﾄｽｸﾞﾝ</t>
    <phoneticPr fontId="2"/>
  </si>
  <si>
    <t>ｶﾓｸﾞﾝ</t>
    <phoneticPr fontId="2"/>
  </si>
  <si>
    <t>ｶﾆｸﾞﾝ</t>
    <phoneticPr fontId="2"/>
  </si>
  <si>
    <t>ｵｵﾉｸﾞﾝ</t>
    <phoneticPr fontId="2"/>
  </si>
  <si>
    <t>区　　分</t>
    <rPh sb="0" eb="1">
      <t>ク</t>
    </rPh>
    <rPh sb="3" eb="4">
      <t>フン</t>
    </rPh>
    <phoneticPr fontId="2"/>
  </si>
  <si>
    <t>Ａ0</t>
    <phoneticPr fontId="2"/>
  </si>
  <si>
    <t>Ｂ0</t>
    <phoneticPr fontId="2"/>
  </si>
  <si>
    <t>Ｃ0</t>
    <phoneticPr fontId="2"/>
  </si>
  <si>
    <t>Ｄ0</t>
    <phoneticPr fontId="2"/>
  </si>
  <si>
    <t>Ｅ0</t>
    <phoneticPr fontId="2"/>
  </si>
  <si>
    <t>Ｆ0</t>
    <phoneticPr fontId="2"/>
  </si>
  <si>
    <t>Ｇ0</t>
    <phoneticPr fontId="2"/>
  </si>
  <si>
    <t>Ｈ0</t>
    <phoneticPr fontId="2"/>
  </si>
  <si>
    <t>Ｉ0</t>
    <phoneticPr fontId="2"/>
  </si>
  <si>
    <t>Ｊ0</t>
    <phoneticPr fontId="2"/>
  </si>
  <si>
    <t>性　　別</t>
    <rPh sb="0" eb="1">
      <t>セイ</t>
    </rPh>
    <rPh sb="3" eb="4">
      <t>ベツ</t>
    </rPh>
    <phoneticPr fontId="2"/>
  </si>
  <si>
    <t>　フリガナ</t>
    <phoneticPr fontId="2"/>
  </si>
  <si>
    <t>参加区分</t>
    <rPh sb="0" eb="2">
      <t>サンカ</t>
    </rPh>
    <rPh sb="2" eb="4">
      <t>クブン</t>
    </rPh>
    <phoneticPr fontId="2"/>
  </si>
  <si>
    <t>ア</t>
    <phoneticPr fontId="2"/>
  </si>
  <si>
    <t>イ</t>
    <phoneticPr fontId="2"/>
  </si>
  <si>
    <t>ウ</t>
    <phoneticPr fontId="2"/>
  </si>
  <si>
    <t>居住地</t>
    <rPh sb="0" eb="3">
      <t>キョジュウチ</t>
    </rPh>
    <phoneticPr fontId="2"/>
  </si>
  <si>
    <t>勤務地</t>
    <rPh sb="0" eb="3">
      <t>キンムチ</t>
    </rPh>
    <phoneticPr fontId="2"/>
  </si>
  <si>
    <t>スポーツ籍地</t>
    <rPh sb="4" eb="5">
      <t>セキ</t>
    </rPh>
    <rPh sb="5" eb="6">
      <t>チ</t>
    </rPh>
    <phoneticPr fontId="2"/>
  </si>
  <si>
    <t>参加区分</t>
    <rPh sb="0" eb="2">
      <t>サンカ</t>
    </rPh>
    <rPh sb="2" eb="4">
      <t>クブン</t>
    </rPh>
    <phoneticPr fontId="2"/>
  </si>
  <si>
    <t>住所</t>
    <rPh sb="0" eb="2">
      <t>ジュウショ</t>
    </rPh>
    <phoneticPr fontId="2"/>
  </si>
  <si>
    <t>※自動で表示されます入力することは出来ません。</t>
    <rPh sb="1" eb="3">
      <t>ジドウ</t>
    </rPh>
    <rPh sb="4" eb="6">
      <t>ヒョウジ</t>
    </rPh>
    <rPh sb="10" eb="12">
      <t>ニュウリョク</t>
    </rPh>
    <rPh sb="17" eb="19">
      <t>デキ</t>
    </rPh>
    <phoneticPr fontId="2"/>
  </si>
  <si>
    <t>住　　所</t>
    <rPh sb="0" eb="1">
      <t>ジュウ</t>
    </rPh>
    <rPh sb="3" eb="4">
      <t>ショ</t>
    </rPh>
    <phoneticPr fontId="2"/>
  </si>
  <si>
    <t>Ｋ</t>
    <phoneticPr fontId="2"/>
  </si>
  <si>
    <t>Ｌ</t>
    <phoneticPr fontId="2"/>
  </si>
  <si>
    <t>申込金</t>
    <rPh sb="0" eb="2">
      <t>モウシコミ</t>
    </rPh>
    <rPh sb="2" eb="3">
      <t>キン</t>
    </rPh>
    <phoneticPr fontId="2"/>
  </si>
  <si>
    <t>①</t>
    <phoneticPr fontId="2"/>
  </si>
  <si>
    <t>帯同競技役員</t>
    <rPh sb="0" eb="2">
      <t>タイドウ</t>
    </rPh>
    <rPh sb="2" eb="4">
      <t>キョウギ</t>
    </rPh>
    <rPh sb="4" eb="6">
      <t>ヤクイン</t>
    </rPh>
    <phoneticPr fontId="2"/>
  </si>
  <si>
    <t>フリガナ①</t>
    <phoneticPr fontId="2"/>
  </si>
  <si>
    <t>②</t>
    <phoneticPr fontId="2"/>
  </si>
  <si>
    <t>フリガナ②</t>
    <phoneticPr fontId="2"/>
  </si>
  <si>
    <t>監督名</t>
    <rPh sb="0" eb="2">
      <t>カントク</t>
    </rPh>
    <rPh sb="2" eb="3">
      <t>メイ</t>
    </rPh>
    <phoneticPr fontId="2"/>
  </si>
  <si>
    <t>フリガナ</t>
    <phoneticPr fontId="2"/>
  </si>
  <si>
    <t>混合リレー</t>
    <rPh sb="0" eb="2">
      <t>コンゴウ</t>
    </rPh>
    <phoneticPr fontId="2"/>
  </si>
  <si>
    <t>混合130歳以下フリーリレー</t>
    <rPh sb="0" eb="2">
      <t>コンゴウ</t>
    </rPh>
    <rPh sb="5" eb="6">
      <t>サイ</t>
    </rPh>
    <rPh sb="6" eb="8">
      <t>イカ</t>
    </rPh>
    <phoneticPr fontId="2"/>
  </si>
  <si>
    <t>混合131～150歳フリーリレー</t>
    <rPh sb="0" eb="2">
      <t>コンゴウ</t>
    </rPh>
    <rPh sb="9" eb="10">
      <t>サイ</t>
    </rPh>
    <phoneticPr fontId="2"/>
  </si>
  <si>
    <t>混合151歳以上フリーリレー</t>
    <rPh sb="0" eb="2">
      <t>コンゴウ</t>
    </rPh>
    <rPh sb="5" eb="6">
      <t>サイ</t>
    </rPh>
    <rPh sb="6" eb="8">
      <t>イジョウ</t>
    </rPh>
    <phoneticPr fontId="2"/>
  </si>
  <si>
    <t>混合130歳以下メドレーリレー</t>
    <rPh sb="0" eb="2">
      <t>コンゴウ</t>
    </rPh>
    <rPh sb="5" eb="6">
      <t>サイ</t>
    </rPh>
    <rPh sb="6" eb="8">
      <t>イカ</t>
    </rPh>
    <phoneticPr fontId="2"/>
  </si>
  <si>
    <t>混合131～150歳メドレーリレー</t>
    <rPh sb="0" eb="2">
      <t>コンゴウ</t>
    </rPh>
    <rPh sb="9" eb="10">
      <t>サイ</t>
    </rPh>
    <phoneticPr fontId="2"/>
  </si>
  <si>
    <t>混合151歳以上メドレーリレー</t>
    <rPh sb="0" eb="2">
      <t>コンゴウ</t>
    </rPh>
    <rPh sb="5" eb="6">
      <t>サイ</t>
    </rPh>
    <rPh sb="6" eb="8">
      <t>イジョウ</t>
    </rPh>
    <phoneticPr fontId="2"/>
  </si>
  <si>
    <t>リレー種目　1種目</t>
    <rPh sb="3" eb="5">
      <t>シュモク</t>
    </rPh>
    <rPh sb="7" eb="9">
      <t>シュモク</t>
    </rPh>
    <phoneticPr fontId="2"/>
  </si>
  <si>
    <t>第16回岐阜県民スポーツ大会水泳競技大会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スイエイ</t>
    </rPh>
    <rPh sb="16" eb="18">
      <t>キョウギ</t>
    </rPh>
    <rPh sb="18" eb="20">
      <t>タイカイ</t>
    </rPh>
    <phoneticPr fontId="2"/>
  </si>
  <si>
    <t>Ver.2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</si>
</sst>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&quot;　期日：&quot;[$-411]ggge&quot;年&quot;m&quot;月&quot;d&quot;日(&quot;aaa&quot;)&quot;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ＤＦ平成明朝体W7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1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>
      <alignment vertical="center"/>
    </xf>
    <xf numFmtId="0" fontId="0" fillId="0" borderId="0" xfId="0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7" fontId="0" fillId="0" borderId="1" xfId="0" applyNumberForma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" fontId="19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177" fontId="0" fillId="3" borderId="1" xfId="0" applyNumberFormat="1" applyFill="1" applyBorder="1" applyAlignment="1">
      <alignment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vertical="center" shrinkToFit="1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179" fontId="3" fillId="0" borderId="9" xfId="0" applyNumberFormat="1" applyFont="1" applyBorder="1" applyAlignment="1">
      <alignment horizontal="right" vertical="center"/>
    </xf>
    <xf numFmtId="182" fontId="3" fillId="0" borderId="9" xfId="0" applyNumberFormat="1" applyFont="1" applyBorder="1">
      <alignment vertical="center"/>
    </xf>
    <xf numFmtId="181" fontId="3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82" fontId="3" fillId="0" borderId="0" xfId="0" applyNumberFormat="1" applyFont="1" applyAlignment="1">
      <alignment horizontal="right" vertical="center"/>
    </xf>
    <xf numFmtId="0" fontId="6" fillId="6" borderId="1" xfId="1" applyFont="1" applyFill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>
      <alignment horizontal="right" vertical="center"/>
    </xf>
    <xf numFmtId="0" fontId="6" fillId="6" borderId="7" xfId="1" applyFont="1" applyFill="1" applyBorder="1" applyAlignment="1" applyProtection="1">
      <alignment horizontal="center" vertical="center" shrinkToFit="1"/>
      <protection locked="0"/>
    </xf>
    <xf numFmtId="0" fontId="6" fillId="6" borderId="6" xfId="1" applyFont="1" applyFill="1" applyBorder="1" applyAlignment="1" applyProtection="1">
      <alignment horizontal="center" vertical="center" shrinkToFit="1"/>
      <protection locked="0"/>
    </xf>
    <xf numFmtId="0" fontId="6" fillId="6" borderId="8" xfId="1" applyFont="1" applyFill="1" applyBorder="1" applyAlignment="1" applyProtection="1">
      <alignment horizontal="center" vertical="center" shrinkToFit="1"/>
      <protection locked="0"/>
    </xf>
    <xf numFmtId="0" fontId="7" fillId="6" borderId="7" xfId="2" applyFont="1" applyFill="1" applyBorder="1" applyAlignment="1" applyProtection="1">
      <alignment horizontal="center" vertical="center" shrinkToFit="1"/>
      <protection locked="0"/>
    </xf>
    <xf numFmtId="0" fontId="7" fillId="6" borderId="6" xfId="1" applyFont="1" applyFill="1" applyBorder="1" applyAlignment="1" applyProtection="1">
      <alignment horizontal="center" vertical="center" shrinkToFit="1"/>
      <protection locked="0"/>
    </xf>
    <xf numFmtId="0" fontId="7" fillId="6" borderId="8" xfId="1" applyFont="1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180" fontId="3" fillId="0" borderId="0" xfId="0" applyNumberFormat="1" applyFont="1">
      <alignment vertical="center"/>
    </xf>
    <xf numFmtId="184" fontId="11" fillId="0" borderId="0" xfId="0" applyNumberFormat="1" applyFont="1" applyAlignment="1">
      <alignment horizontal="left" vertical="center"/>
    </xf>
    <xf numFmtId="0" fontId="5" fillId="6" borderId="7" xfId="1" applyFont="1" applyFill="1" applyBorder="1" applyAlignment="1" applyProtection="1">
      <alignment horizontal="center" vertical="center" shrinkToFit="1"/>
      <protection locked="0"/>
    </xf>
    <xf numFmtId="0" fontId="5" fillId="6" borderId="6" xfId="1" applyFont="1" applyFill="1" applyBorder="1" applyAlignment="1" applyProtection="1">
      <alignment horizontal="center" vertical="center" shrinkToFit="1"/>
      <protection locked="0"/>
    </xf>
    <xf numFmtId="0" fontId="5" fillId="6" borderId="8" xfId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6" borderId="7" xfId="0" applyFont="1" applyFill="1" applyBorder="1" applyAlignment="1" applyProtection="1">
      <alignment horizontal="center" vertical="center" shrinkToFit="1"/>
      <protection locked="0"/>
    </xf>
    <xf numFmtId="0" fontId="22" fillId="6" borderId="6" xfId="0" applyFont="1" applyFill="1" applyBorder="1" applyAlignment="1" applyProtection="1">
      <alignment horizontal="center" vertical="center" shrinkToFit="1"/>
      <protection locked="0"/>
    </xf>
    <xf numFmtId="0" fontId="22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6" fillId="6" borderId="7" xfId="2" applyFont="1" applyFill="1" applyBorder="1" applyAlignment="1" applyProtection="1">
      <alignment horizontal="center" vertical="center" shrinkToFit="1"/>
      <protection locked="0"/>
    </xf>
    <xf numFmtId="0" fontId="6" fillId="6" borderId="6" xfId="2" applyFont="1" applyFill="1" applyBorder="1" applyAlignment="1" applyProtection="1">
      <alignment horizontal="center" vertical="center" shrinkToFit="1"/>
      <protection locked="0"/>
    </xf>
    <xf numFmtId="0" fontId="6" fillId="6" borderId="8" xfId="2" applyFont="1" applyFill="1" applyBorder="1" applyAlignment="1" applyProtection="1">
      <alignment horizontal="center" vertical="center" shrinkToFit="1"/>
      <protection locked="0"/>
    </xf>
    <xf numFmtId="0" fontId="22" fillId="6" borderId="7" xfId="2" applyFont="1" applyFill="1" applyBorder="1" applyAlignment="1" applyProtection="1">
      <alignment horizontal="center" vertical="center" shrinkToFit="1"/>
      <protection locked="0"/>
    </xf>
    <xf numFmtId="0" fontId="22" fillId="6" borderId="6" xfId="1" applyFont="1" applyFill="1" applyBorder="1" applyAlignment="1" applyProtection="1">
      <alignment horizontal="center" vertical="center" shrinkToFit="1"/>
      <protection locked="0"/>
    </xf>
    <xf numFmtId="0" fontId="22" fillId="6" borderId="8" xfId="1" applyFont="1" applyFill="1" applyBorder="1" applyAlignment="1" applyProtection="1">
      <alignment horizontal="center" vertical="center" shrinkToFit="1"/>
      <protection locked="0"/>
    </xf>
    <xf numFmtId="179" fontId="7" fillId="0" borderId="10" xfId="0" applyNumberFormat="1" applyFont="1" applyBorder="1" applyAlignment="1">
      <alignment horizontal="center" vertical="center" shrinkToFit="1"/>
    </xf>
    <xf numFmtId="179" fontId="3" fillId="0" borderId="9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82" fontId="3" fillId="0" borderId="9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5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9" xfId="0" applyBorder="1" applyAlignment="1">
      <alignment horizontal="right" vertical="center"/>
    </xf>
  </cellXfs>
  <cellStyles count="4">
    <cellStyle name="ハイパーリンク" xfId="2" builtinId="8"/>
    <cellStyle name="標準" xfId="0" builtinId="0"/>
    <cellStyle name="標準 2" xfId="3" xr:uid="{00000000-0005-0000-0000-000002000000}"/>
    <cellStyle name="標準_FIAマスターズ水泳" xfId="1" xr:uid="{00000000-0005-0000-0000-000003000000}"/>
  </cellStyles>
  <dxfs count="9">
    <dxf>
      <fill>
        <patternFill>
          <bgColor rgb="FFCCFFFF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CCFFFF"/>
      <color rgb="FF66FFFF"/>
      <color rgb="FFFF66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O59"/>
  <sheetViews>
    <sheetView showGridLines="0" tabSelected="1" workbookViewId="0">
      <selection activeCell="C6" sqref="C6:L6"/>
    </sheetView>
  </sheetViews>
  <sheetFormatPr defaultColWidth="9.140625" defaultRowHeight="22.5" customHeight="1"/>
  <cols>
    <col min="1" max="1" width="5.28515625" style="3" customWidth="1"/>
    <col min="2" max="2" width="24.5703125" style="3" customWidth="1"/>
    <col min="3" max="9" width="3.7109375" style="3" customWidth="1"/>
    <col min="10" max="10" width="5.7109375" style="3" customWidth="1"/>
    <col min="11" max="11" width="3.7109375" style="3" customWidth="1"/>
    <col min="12" max="13" width="5.7109375" style="3" customWidth="1"/>
    <col min="14" max="24" width="3.7109375" style="3" customWidth="1"/>
    <col min="25" max="27" width="3.7109375" style="3" hidden="1" customWidth="1"/>
    <col min="28" max="28" width="9.42578125" style="3" hidden="1" customWidth="1"/>
    <col min="29" max="29" width="9.7109375" style="3" hidden="1" customWidth="1"/>
    <col min="30" max="30" width="15.85546875" style="3" hidden="1" customWidth="1"/>
    <col min="31" max="31" width="9.140625" style="3" hidden="1" customWidth="1"/>
    <col min="32" max="32" width="14.140625" style="3" hidden="1" customWidth="1"/>
    <col min="33" max="41" width="9.140625" style="3" hidden="1" customWidth="1"/>
    <col min="42" max="42" width="9.140625" style="3" customWidth="1"/>
    <col min="43" max="16384" width="9.140625" style="3"/>
  </cols>
  <sheetData>
    <row r="1" spans="2:33" ht="18" customHeight="1">
      <c r="B1" s="10" t="s">
        <v>364</v>
      </c>
      <c r="C1" s="2"/>
      <c r="D1" s="2"/>
      <c r="E1" s="2"/>
      <c r="F1" s="2"/>
      <c r="G1" s="2"/>
      <c r="H1" s="2"/>
      <c r="I1" s="2"/>
      <c r="J1" s="2"/>
      <c r="M1" s="83"/>
      <c r="N1" s="83"/>
      <c r="O1" s="83"/>
      <c r="U1" s="127" t="s">
        <v>36</v>
      </c>
      <c r="V1" s="128"/>
      <c r="W1" s="128"/>
      <c r="X1" s="129"/>
    </row>
    <row r="2" spans="2:33" ht="18" customHeight="1">
      <c r="B2" s="35" t="s">
        <v>220</v>
      </c>
      <c r="C2" s="35"/>
      <c r="D2" s="35"/>
      <c r="E2" s="35"/>
      <c r="F2" s="35"/>
      <c r="G2" s="35"/>
      <c r="H2" s="2"/>
      <c r="I2" s="2"/>
      <c r="J2" s="2"/>
      <c r="U2" s="141" t="s">
        <v>365</v>
      </c>
      <c r="V2" s="142"/>
      <c r="W2" s="142"/>
      <c r="X2" s="142"/>
    </row>
    <row r="3" spans="2:33" ht="18" customHeight="1">
      <c r="B3" s="137">
        <v>45522</v>
      </c>
      <c r="C3" s="137"/>
      <c r="D3" s="137"/>
      <c r="E3" s="137"/>
      <c r="F3" s="137"/>
      <c r="G3" s="137"/>
      <c r="H3" s="2"/>
      <c r="I3" s="2"/>
      <c r="J3" s="2"/>
      <c r="U3" s="12"/>
      <c r="V3" s="12"/>
      <c r="W3" s="12"/>
      <c r="X3" s="12"/>
    </row>
    <row r="4" spans="2:33" ht="12.75" customHeight="1">
      <c r="H4" s="1"/>
      <c r="I4" s="1"/>
      <c r="J4" s="1"/>
      <c r="M4" s="143" t="s">
        <v>34</v>
      </c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2:33" ht="12.75" customHeight="1">
      <c r="B5" s="1"/>
      <c r="C5" s="1"/>
      <c r="D5" s="1"/>
      <c r="E5" s="1"/>
      <c r="F5" s="1"/>
      <c r="G5" s="1"/>
      <c r="H5" s="1"/>
      <c r="I5" s="1"/>
      <c r="J5" s="1"/>
      <c r="T5" s="134"/>
      <c r="U5" s="134"/>
      <c r="V5" s="134"/>
      <c r="W5" s="134"/>
      <c r="X5" s="134"/>
    </row>
    <row r="6" spans="2:33" ht="30" customHeight="1">
      <c r="B6" s="10" t="s">
        <v>231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AB6" s="76" t="str">
        <f>IF(C6="","",VLOOKUP(C6,$AD$6:$AG$37,2,0))</f>
        <v/>
      </c>
      <c r="AD6" s="3" t="s">
        <v>235</v>
      </c>
      <c r="AE6" s="3">
        <v>24801</v>
      </c>
      <c r="AF6" s="3" t="str">
        <f>AD6</f>
        <v>岐阜市</v>
      </c>
      <c r="AG6" s="3" t="s">
        <v>252</v>
      </c>
    </row>
    <row r="7" spans="2:33" ht="20.100000000000001" customHeight="1">
      <c r="B7" s="10"/>
      <c r="AB7" s="8" t="str">
        <f>IF(C6="","",VLOOKUP(C6,$AD$6:$AG$37,4,0))</f>
        <v/>
      </c>
      <c r="AD7" s="3" t="s">
        <v>236</v>
      </c>
      <c r="AE7" s="3">
        <v>24802</v>
      </c>
      <c r="AF7" s="3" t="str">
        <f t="shared" ref="AF7:AF22" si="0">AD7</f>
        <v>大垣市</v>
      </c>
      <c r="AG7" s="3" t="s">
        <v>253</v>
      </c>
    </row>
    <row r="8" spans="2:33" ht="30" hidden="1" customHeight="1">
      <c r="B8" s="10" t="s">
        <v>0</v>
      </c>
      <c r="C8" s="130" t="str">
        <f>IF(C6="","",VLOOKUP(C6,$AD$6:$AG$22,3,0))</f>
        <v/>
      </c>
      <c r="D8" s="131"/>
      <c r="E8" s="131"/>
      <c r="F8" s="131"/>
      <c r="G8" s="131"/>
      <c r="H8" s="132"/>
      <c r="I8" s="147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AD8" s="3" t="s">
        <v>237</v>
      </c>
      <c r="AE8" s="3">
        <v>24803</v>
      </c>
      <c r="AF8" s="3" t="str">
        <f t="shared" si="0"/>
        <v>多治見市</v>
      </c>
      <c r="AG8" s="3" t="s">
        <v>254</v>
      </c>
    </row>
    <row r="9" spans="2:33" ht="20.100000000000001" hidden="1" customHeight="1">
      <c r="B9" s="10"/>
      <c r="AD9" s="3" t="s">
        <v>238</v>
      </c>
      <c r="AE9" s="3">
        <v>24804</v>
      </c>
      <c r="AF9" s="3" t="str">
        <f t="shared" si="0"/>
        <v>関市</v>
      </c>
      <c r="AG9" s="3" t="s">
        <v>255</v>
      </c>
    </row>
    <row r="10" spans="2:33" ht="20.100000000000001" customHeight="1">
      <c r="B10" s="12" t="s">
        <v>230</v>
      </c>
      <c r="C10" s="138"/>
      <c r="D10" s="139"/>
      <c r="E10" s="139"/>
      <c r="F10" s="139"/>
      <c r="G10" s="139"/>
      <c r="H10" s="139"/>
      <c r="I10" s="139"/>
      <c r="J10" s="139"/>
      <c r="K10" s="140"/>
      <c r="M10" s="2"/>
      <c r="AC10" s="36"/>
      <c r="AD10" s="3" t="s">
        <v>241</v>
      </c>
      <c r="AE10" s="3">
        <v>24805</v>
      </c>
      <c r="AF10" s="3" t="str">
        <f t="shared" si="0"/>
        <v>中津川市</v>
      </c>
      <c r="AG10" s="3" t="s">
        <v>256</v>
      </c>
    </row>
    <row r="11" spans="2:33" ht="30" customHeight="1">
      <c r="B11" s="10" t="s">
        <v>232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6"/>
      <c r="Q11" s="62"/>
      <c r="R11" s="86"/>
      <c r="S11" s="135"/>
      <c r="T11" s="135"/>
      <c r="U11" s="135"/>
      <c r="V11" s="135"/>
      <c r="AD11" s="3" t="s">
        <v>239</v>
      </c>
      <c r="AE11" s="3">
        <v>24806</v>
      </c>
      <c r="AF11" s="3" t="str">
        <f t="shared" si="0"/>
        <v>瑞浪市</v>
      </c>
      <c r="AG11" s="3" t="s">
        <v>257</v>
      </c>
    </row>
    <row r="12" spans="2:33" ht="20.100000000000001" customHeight="1">
      <c r="B12" s="10"/>
      <c r="O12" s="25"/>
      <c r="AD12" s="3" t="s">
        <v>240</v>
      </c>
      <c r="AE12" s="3">
        <v>24807</v>
      </c>
      <c r="AF12" s="3" t="str">
        <f t="shared" si="0"/>
        <v>恵那市</v>
      </c>
      <c r="AG12" s="3" t="s">
        <v>258</v>
      </c>
    </row>
    <row r="13" spans="2:33" ht="30" customHeight="1">
      <c r="B13" s="2" t="s">
        <v>233</v>
      </c>
      <c r="C13" s="119"/>
      <c r="D13" s="120"/>
      <c r="E13" s="120"/>
      <c r="F13" s="120"/>
      <c r="G13" s="120"/>
      <c r="H13" s="120"/>
      <c r="I13" s="120"/>
      <c r="J13" s="120"/>
      <c r="K13" s="121"/>
      <c r="O13" s="25"/>
      <c r="AD13" s="3" t="s">
        <v>242</v>
      </c>
      <c r="AE13" s="3">
        <v>24808</v>
      </c>
      <c r="AF13" s="3" t="str">
        <f t="shared" si="0"/>
        <v>土岐市</v>
      </c>
      <c r="AG13" s="3" t="s">
        <v>259</v>
      </c>
    </row>
    <row r="14" spans="2:33" ht="20.100000000000001" customHeight="1">
      <c r="B14" s="10"/>
      <c r="O14" s="25"/>
      <c r="AD14" s="3" t="s">
        <v>243</v>
      </c>
      <c r="AE14" s="3">
        <v>24809</v>
      </c>
      <c r="AF14" s="3" t="str">
        <f t="shared" si="0"/>
        <v>各務原市</v>
      </c>
      <c r="AG14" s="3" t="s">
        <v>260</v>
      </c>
    </row>
    <row r="15" spans="2:33" ht="30" customHeight="1">
      <c r="B15" s="2" t="s">
        <v>234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4"/>
      <c r="AD15" s="3" t="s">
        <v>244</v>
      </c>
      <c r="AE15" s="3">
        <v>24810</v>
      </c>
      <c r="AF15" s="3" t="str">
        <f t="shared" si="0"/>
        <v>可児市</v>
      </c>
      <c r="AG15" s="3" t="s">
        <v>261</v>
      </c>
    </row>
    <row r="16" spans="2:33" ht="20.100000000000001" customHeight="1">
      <c r="O16" s="25"/>
      <c r="AD16" s="3" t="s">
        <v>245</v>
      </c>
      <c r="AE16" s="3">
        <v>24811</v>
      </c>
      <c r="AF16" s="3" t="str">
        <f t="shared" si="0"/>
        <v>羽島郡</v>
      </c>
      <c r="AG16" s="3" t="s">
        <v>262</v>
      </c>
    </row>
    <row r="17" spans="2:33" ht="20.100000000000001" customHeight="1">
      <c r="B17" s="10" t="s">
        <v>19</v>
      </c>
      <c r="C17" s="3" t="s">
        <v>21</v>
      </c>
      <c r="F17" s="118">
        <f>男子申込一覧表!AF106</f>
        <v>0</v>
      </c>
      <c r="G17" s="118"/>
      <c r="K17" s="3" t="s">
        <v>20</v>
      </c>
      <c r="N17" s="118">
        <f>女子申込一覧表!AF106</f>
        <v>0</v>
      </c>
      <c r="O17" s="118"/>
      <c r="S17" s="3" t="s">
        <v>22</v>
      </c>
      <c r="V17" s="136">
        <f>F17+N17</f>
        <v>0</v>
      </c>
      <c r="W17" s="136"/>
      <c r="AD17" s="3" t="s">
        <v>246</v>
      </c>
      <c r="AE17" s="3">
        <v>24812</v>
      </c>
      <c r="AF17" s="3" t="str">
        <f t="shared" si="0"/>
        <v>高山市</v>
      </c>
      <c r="AG17" s="3" t="s">
        <v>263</v>
      </c>
    </row>
    <row r="18" spans="2:33" ht="20.100000000000001" customHeight="1">
      <c r="B18" s="10"/>
      <c r="AD18" s="3" t="s">
        <v>247</v>
      </c>
      <c r="AE18" s="3">
        <v>24813</v>
      </c>
      <c r="AF18" s="3" t="str">
        <f t="shared" si="0"/>
        <v>美濃市</v>
      </c>
      <c r="AG18" s="3" t="s">
        <v>264</v>
      </c>
    </row>
    <row r="19" spans="2:33" ht="20.100000000000001" customHeight="1">
      <c r="B19" s="10" t="s">
        <v>24</v>
      </c>
      <c r="C19" s="3" t="s">
        <v>21</v>
      </c>
      <c r="E19" s="133">
        <f>男子申込一覧表!AF107</f>
        <v>0</v>
      </c>
      <c r="F19" s="133"/>
      <c r="G19" s="3" t="s">
        <v>14</v>
      </c>
      <c r="I19" s="26"/>
      <c r="K19" s="3" t="s">
        <v>20</v>
      </c>
      <c r="M19" s="133">
        <f>女子申込一覧表!AF107</f>
        <v>0</v>
      </c>
      <c r="N19" s="133"/>
      <c r="O19" s="3" t="s">
        <v>14</v>
      </c>
      <c r="Q19" s="8"/>
      <c r="S19" s="3" t="s">
        <v>22</v>
      </c>
      <c r="U19" s="133">
        <f>E19+M19</f>
        <v>0</v>
      </c>
      <c r="V19" s="133"/>
      <c r="W19" s="3" t="s">
        <v>14</v>
      </c>
      <c r="AD19" s="3" t="s">
        <v>248</v>
      </c>
      <c r="AE19" s="3">
        <v>24814</v>
      </c>
      <c r="AF19" s="3" t="str">
        <f t="shared" si="0"/>
        <v>羽島市</v>
      </c>
      <c r="AG19" s="3" t="s">
        <v>265</v>
      </c>
    </row>
    <row r="20" spans="2:33" ht="20.100000000000001" customHeight="1">
      <c r="B20" s="10"/>
      <c r="AD20" s="3" t="s">
        <v>249</v>
      </c>
      <c r="AE20" s="3">
        <v>24815</v>
      </c>
      <c r="AF20" s="3" t="str">
        <f t="shared" si="0"/>
        <v>美濃加茂市</v>
      </c>
      <c r="AG20" s="3" t="s">
        <v>266</v>
      </c>
    </row>
    <row r="21" spans="2:33" ht="20.100000000000001" customHeight="1">
      <c r="B21" s="10" t="s">
        <v>23</v>
      </c>
      <c r="C21" s="3" t="s">
        <v>204</v>
      </c>
      <c r="G21" s="111">
        <f>リレーエントリー用紙!BA32</f>
        <v>0</v>
      </c>
      <c r="H21" s="111"/>
      <c r="I21" s="111"/>
      <c r="J21" s="69"/>
      <c r="K21" s="3" t="s">
        <v>205</v>
      </c>
      <c r="O21" s="111">
        <f>リレーエントリー用紙!BA33</f>
        <v>0</v>
      </c>
      <c r="P21" s="111"/>
      <c r="Q21" s="111"/>
      <c r="U21" s="112"/>
      <c r="V21" s="113"/>
      <c r="W21" s="113"/>
      <c r="AD21" s="3" t="s">
        <v>250</v>
      </c>
      <c r="AE21" s="3">
        <v>24816</v>
      </c>
      <c r="AF21" s="3" t="str">
        <f t="shared" si="0"/>
        <v>本巣市</v>
      </c>
      <c r="AG21" s="3" t="s">
        <v>267</v>
      </c>
    </row>
    <row r="22" spans="2:33" ht="20.100000000000001" customHeight="1">
      <c r="B22" s="10"/>
      <c r="H22" s="116"/>
      <c r="I22" s="116"/>
      <c r="J22" s="116"/>
      <c r="K22" s="3" t="s">
        <v>356</v>
      </c>
      <c r="O22" s="111">
        <f>リレーエントリー用紙!BA34</f>
        <v>0</v>
      </c>
      <c r="P22" s="111"/>
      <c r="Q22" s="111"/>
      <c r="R22" s="69"/>
      <c r="S22" s="3" t="s">
        <v>22</v>
      </c>
      <c r="U22" s="112">
        <f>G21+O21+O22</f>
        <v>0</v>
      </c>
      <c r="V22" s="113"/>
      <c r="W22" s="113"/>
      <c r="AD22" s="3" t="s">
        <v>251</v>
      </c>
      <c r="AE22" s="3">
        <v>24817</v>
      </c>
      <c r="AF22" s="3" t="str">
        <f t="shared" si="0"/>
        <v>瑞穂市</v>
      </c>
      <c r="AG22" s="3" t="s">
        <v>268</v>
      </c>
    </row>
    <row r="23" spans="2:33" ht="20.100000000000001" customHeight="1">
      <c r="B23" s="10"/>
      <c r="H23" s="24"/>
      <c r="I23" s="24"/>
      <c r="J23" s="24"/>
      <c r="P23" s="24"/>
      <c r="Q23" s="24"/>
      <c r="R23" s="24"/>
      <c r="AD23" s="3" t="s">
        <v>296</v>
      </c>
      <c r="AE23" s="3">
        <v>24818</v>
      </c>
      <c r="AF23" s="3" t="str">
        <f t="shared" ref="AF23:AF37" si="1">AD23</f>
        <v>山県市</v>
      </c>
      <c r="AG23" s="3" t="s">
        <v>310</v>
      </c>
    </row>
    <row r="24" spans="2:33" ht="20.100000000000001" customHeight="1">
      <c r="B24" s="10" t="s">
        <v>221</v>
      </c>
      <c r="C24" s="3" t="s">
        <v>222</v>
      </c>
      <c r="F24" s="3" t="s">
        <v>223</v>
      </c>
      <c r="I24" s="156">
        <v>500</v>
      </c>
      <c r="J24" s="156"/>
      <c r="K24" s="3" t="s">
        <v>224</v>
      </c>
      <c r="L24" s="125">
        <f>U19</f>
        <v>0</v>
      </c>
      <c r="M24" s="125"/>
      <c r="N24" s="125"/>
      <c r="P24" s="69" t="s">
        <v>225</v>
      </c>
      <c r="Q24" s="69"/>
      <c r="R24" s="126">
        <f>I24*L24</f>
        <v>0</v>
      </c>
      <c r="S24" s="126"/>
      <c r="T24" s="126"/>
      <c r="U24" s="126"/>
      <c r="V24" s="126"/>
      <c r="W24" s="126"/>
      <c r="AD24" s="3" t="s">
        <v>297</v>
      </c>
      <c r="AE24" s="3">
        <v>24819</v>
      </c>
      <c r="AF24" s="3" t="str">
        <f t="shared" si="1"/>
        <v>郡上市</v>
      </c>
      <c r="AG24" s="3" t="s">
        <v>311</v>
      </c>
    </row>
    <row r="25" spans="2:33" ht="20.100000000000001" customHeight="1">
      <c r="B25" s="10"/>
      <c r="C25" s="108" t="s">
        <v>363</v>
      </c>
      <c r="D25" s="108"/>
      <c r="E25" s="108"/>
      <c r="F25" s="108"/>
      <c r="G25" s="108"/>
      <c r="H25" s="109"/>
      <c r="I25" s="155">
        <v>1000</v>
      </c>
      <c r="J25" s="155"/>
      <c r="K25" s="108" t="s">
        <v>224</v>
      </c>
      <c r="L25" s="157">
        <f>U22</f>
        <v>0</v>
      </c>
      <c r="M25" s="157"/>
      <c r="N25" s="157"/>
      <c r="O25" s="108"/>
      <c r="P25" s="110" t="s">
        <v>225</v>
      </c>
      <c r="Q25" s="110"/>
      <c r="R25" s="158">
        <f>I25*L25</f>
        <v>0</v>
      </c>
      <c r="S25" s="158"/>
      <c r="T25" s="158"/>
      <c r="U25" s="158"/>
      <c r="V25" s="158"/>
      <c r="W25" s="158"/>
    </row>
    <row r="26" spans="2:33" ht="20.100000000000001" customHeight="1">
      <c r="B26" s="10"/>
      <c r="H26" s="105"/>
      <c r="I26" s="107"/>
      <c r="J26" s="107"/>
      <c r="L26" s="106"/>
      <c r="M26" s="106"/>
      <c r="N26" s="106"/>
      <c r="P26" s="69"/>
      <c r="Q26" s="69"/>
      <c r="R26" s="154">
        <f>SUM(R24:W25)</f>
        <v>0</v>
      </c>
      <c r="S26" s="154"/>
      <c r="T26" s="154"/>
      <c r="U26" s="154"/>
      <c r="V26" s="154"/>
      <c r="W26" s="154"/>
    </row>
    <row r="27" spans="2:33" ht="20.100000000000001" customHeight="1">
      <c r="B27" s="10"/>
      <c r="P27" s="116"/>
      <c r="Q27" s="116"/>
      <c r="R27" s="116"/>
      <c r="AD27" s="3" t="s">
        <v>298</v>
      </c>
      <c r="AE27" s="3">
        <v>24820</v>
      </c>
      <c r="AF27" s="3" t="str">
        <f t="shared" si="1"/>
        <v>下呂市</v>
      </c>
      <c r="AG27" s="3" t="s">
        <v>312</v>
      </c>
    </row>
    <row r="28" spans="2:33" ht="20.100000000000001" customHeight="1">
      <c r="B28" s="2" t="s">
        <v>334</v>
      </c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AD28" s="3" t="s">
        <v>299</v>
      </c>
      <c r="AE28" s="3">
        <v>24821</v>
      </c>
      <c r="AF28" s="3" t="str">
        <f t="shared" si="1"/>
        <v>飛騨市</v>
      </c>
      <c r="AG28" s="3" t="s">
        <v>313</v>
      </c>
    </row>
    <row r="29" spans="2:33" ht="30" customHeight="1">
      <c r="B29" s="10" t="s">
        <v>226</v>
      </c>
      <c r="C29" s="151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3"/>
      <c r="Q29" s="24"/>
      <c r="R29" s="24"/>
      <c r="AD29" s="3" t="s">
        <v>300</v>
      </c>
      <c r="AE29" s="3">
        <v>24822</v>
      </c>
      <c r="AF29" s="3" t="str">
        <f t="shared" si="1"/>
        <v>海津市</v>
      </c>
      <c r="AG29" s="3" t="s">
        <v>309</v>
      </c>
    </row>
    <row r="30" spans="2:33" ht="20.100000000000001" customHeight="1">
      <c r="AD30" s="3" t="s">
        <v>301</v>
      </c>
      <c r="AE30" s="3">
        <v>24823</v>
      </c>
      <c r="AF30" s="3" t="str">
        <f t="shared" si="1"/>
        <v>養老郡</v>
      </c>
      <c r="AG30" s="3" t="s">
        <v>314</v>
      </c>
    </row>
    <row r="31" spans="2:33" ht="20.100000000000001" customHeight="1">
      <c r="B31" s="2" t="s">
        <v>334</v>
      </c>
      <c r="D31" s="138"/>
      <c r="E31" s="139"/>
      <c r="F31" s="139"/>
      <c r="G31" s="139"/>
      <c r="H31" s="139"/>
      <c r="I31" s="139"/>
      <c r="J31" s="139"/>
      <c r="K31" s="140"/>
      <c r="M31" s="138"/>
      <c r="N31" s="139"/>
      <c r="O31" s="139"/>
      <c r="P31" s="139"/>
      <c r="Q31" s="139"/>
      <c r="R31" s="139"/>
      <c r="S31" s="139"/>
      <c r="T31" s="140"/>
      <c r="AD31" s="3" t="s">
        <v>302</v>
      </c>
      <c r="AE31" s="3">
        <v>24824</v>
      </c>
      <c r="AF31" s="3" t="str">
        <f t="shared" si="1"/>
        <v>不破郡</v>
      </c>
      <c r="AG31" s="3" t="s">
        <v>315</v>
      </c>
    </row>
    <row r="32" spans="2:33" ht="30" customHeight="1">
      <c r="B32" s="10" t="s">
        <v>227</v>
      </c>
      <c r="C32" s="3" t="s">
        <v>228</v>
      </c>
      <c r="D32" s="148"/>
      <c r="E32" s="149"/>
      <c r="F32" s="149"/>
      <c r="G32" s="149"/>
      <c r="H32" s="149"/>
      <c r="I32" s="149"/>
      <c r="J32" s="149"/>
      <c r="K32" s="150"/>
      <c r="L32" s="8" t="s">
        <v>229</v>
      </c>
      <c r="M32" s="119"/>
      <c r="N32" s="120"/>
      <c r="O32" s="120"/>
      <c r="P32" s="120"/>
      <c r="Q32" s="120"/>
      <c r="R32" s="120"/>
      <c r="S32" s="120"/>
      <c r="T32" s="121"/>
      <c r="AD32" s="3" t="s">
        <v>303</v>
      </c>
      <c r="AE32" s="3">
        <v>24825</v>
      </c>
      <c r="AF32" s="3" t="str">
        <f t="shared" si="1"/>
        <v>安八郡</v>
      </c>
      <c r="AG32" s="3" t="s">
        <v>316</v>
      </c>
    </row>
    <row r="33" spans="2:33" ht="20.100000000000001" customHeight="1">
      <c r="AD33" s="3" t="s">
        <v>304</v>
      </c>
      <c r="AE33" s="3">
        <v>24826</v>
      </c>
      <c r="AF33" s="3" t="str">
        <f t="shared" si="1"/>
        <v>揖斐郡</v>
      </c>
      <c r="AG33" s="3" t="s">
        <v>317</v>
      </c>
    </row>
    <row r="34" spans="2:33" ht="33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AD34" s="3" t="s">
        <v>305</v>
      </c>
      <c r="AE34" s="3">
        <v>24827</v>
      </c>
      <c r="AF34" s="3" t="str">
        <f t="shared" si="1"/>
        <v>本巣郡</v>
      </c>
      <c r="AG34" s="3" t="s">
        <v>318</v>
      </c>
    </row>
    <row r="35" spans="2:33" ht="20.100000000000001" customHeight="1">
      <c r="AD35" s="3" t="s">
        <v>306</v>
      </c>
      <c r="AE35" s="3">
        <v>24828</v>
      </c>
      <c r="AF35" s="3" t="str">
        <f t="shared" si="1"/>
        <v>加茂郡</v>
      </c>
      <c r="AG35" s="3" t="s">
        <v>319</v>
      </c>
    </row>
    <row r="36" spans="2:33" ht="20.100000000000001" customHeight="1">
      <c r="AD36" s="3" t="s">
        <v>307</v>
      </c>
      <c r="AE36" s="3">
        <v>24829</v>
      </c>
      <c r="AF36" s="3" t="str">
        <f t="shared" si="1"/>
        <v>可児郡</v>
      </c>
      <c r="AG36" s="3" t="s">
        <v>320</v>
      </c>
    </row>
    <row r="37" spans="2:33" ht="20.100000000000001" customHeight="1">
      <c r="AD37" s="3" t="s">
        <v>308</v>
      </c>
      <c r="AE37" s="3">
        <v>24830</v>
      </c>
      <c r="AF37" s="3" t="str">
        <f t="shared" si="1"/>
        <v>大野郡</v>
      </c>
      <c r="AG37" s="3" t="s">
        <v>321</v>
      </c>
    </row>
    <row r="38" spans="2:33" ht="20.100000000000001" customHeight="1"/>
    <row r="39" spans="2:33" ht="20.100000000000001" customHeight="1"/>
    <row r="40" spans="2:33" ht="20.100000000000001" customHeight="1"/>
    <row r="41" spans="2:33" ht="20.100000000000001" customHeight="1"/>
    <row r="42" spans="2:33" ht="20.100000000000001" customHeight="1"/>
    <row r="43" spans="2:33" ht="20.100000000000001" customHeight="1"/>
    <row r="44" spans="2:33" ht="20.100000000000001" customHeight="1"/>
    <row r="45" spans="2:33" ht="20.100000000000001" customHeight="1"/>
    <row r="46" spans="2:33" ht="20.100000000000001" customHeight="1"/>
    <row r="47" spans="2:33" ht="20.100000000000001" customHeight="1"/>
    <row r="48" spans="2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heetProtection algorithmName="SHA-512" hashValue="blaUiqrYdptJykOXFrdCbZ/rZ2Pr/S68c6ENnKhBP2qH9X382PmLT/Yb1lZUq8Ggu7PnSArjYTMA0kRzRv4qMQ==" saltValue="SB7sGcgJGPvK4PckkNGAFw==" spinCount="100000" sheet="1" selectLockedCells="1"/>
  <mergeCells count="42">
    <mergeCell ref="R26:W26"/>
    <mergeCell ref="I25:J25"/>
    <mergeCell ref="I24:J24"/>
    <mergeCell ref="L25:N25"/>
    <mergeCell ref="R25:W25"/>
    <mergeCell ref="D32:K32"/>
    <mergeCell ref="M32:T32"/>
    <mergeCell ref="C28:P28"/>
    <mergeCell ref="D31:K31"/>
    <mergeCell ref="M31:T31"/>
    <mergeCell ref="C29:P29"/>
    <mergeCell ref="U1:X1"/>
    <mergeCell ref="C8:H8"/>
    <mergeCell ref="F17:G17"/>
    <mergeCell ref="M19:N19"/>
    <mergeCell ref="T5:X5"/>
    <mergeCell ref="S11:V11"/>
    <mergeCell ref="V17:W17"/>
    <mergeCell ref="U19:V19"/>
    <mergeCell ref="B3:G3"/>
    <mergeCell ref="E19:F19"/>
    <mergeCell ref="C10:K10"/>
    <mergeCell ref="U2:X2"/>
    <mergeCell ref="M4:X4"/>
    <mergeCell ref="C6:L6"/>
    <mergeCell ref="I8:L8"/>
    <mergeCell ref="O22:Q22"/>
    <mergeCell ref="U22:W22"/>
    <mergeCell ref="B34:X34"/>
    <mergeCell ref="M6:W6"/>
    <mergeCell ref="U21:W21"/>
    <mergeCell ref="H22:J22"/>
    <mergeCell ref="C11:K11"/>
    <mergeCell ref="N17:O17"/>
    <mergeCell ref="C13:K13"/>
    <mergeCell ref="C15:P15"/>
    <mergeCell ref="G21:I21"/>
    <mergeCell ref="O21:Q21"/>
    <mergeCell ref="L24:N24"/>
    <mergeCell ref="R24:W24"/>
    <mergeCell ref="M8:W8"/>
    <mergeCell ref="P27:R27"/>
  </mergeCells>
  <phoneticPr fontId="2"/>
  <dataValidations xWindow="394" yWindow="674" count="16">
    <dataValidation allowBlank="1" showInputMessage="1" showErrorMessage="1" errorTitle="入力確認" error="全角６文字以内で入力して下さい。" promptTitle="略称名" prompt="プログラムに掲載される略称名です。" sqref="C8:H8" xr:uid="{00000000-0002-0000-0000-000000000000}"/>
    <dataValidation imeMode="on" allowBlank="1" showInputMessage="1" showErrorMessage="1" promptTitle="申込責任者名" prompt="申込責任者名を入力して下さい。" sqref="C11:K11" xr:uid="{00000000-0002-0000-0000-000001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2000000}"/>
    <dataValidation imeMode="off" allowBlank="1" showInputMessage="1" showErrorMessage="1" promptTitle="申込責任者連絡先" prompt="申込責任者名の携帯電話番号を入力して下さい。" sqref="C13:K13" xr:uid="{00000000-0002-0000-0000-000003000000}"/>
    <dataValidation imeMode="off" allowBlank="1" showInputMessage="1" showErrorMessage="1" promptTitle="申込責任者メールアドレス" prompt="申込責任者名のメールアドレスを入力して下さい。" sqref="C15:P15" xr:uid="{00000000-0002-0000-0000-000004000000}"/>
    <dataValidation imeMode="on" allowBlank="1" showErrorMessage="1" promptTitle="チーム名" prompt="チーム正式名称を入力して下さい。" sqref="I8" xr:uid="{00000000-0002-0000-0000-000005000000}"/>
    <dataValidation imeMode="on" allowBlank="1" showErrorMessage="1" promptTitle="チーム名称がリストにない時" prompt="チーム名称がリストにない場合、正式名称を入力して下さい。" sqref="M6:W6" xr:uid="{00000000-0002-0000-0000-000006000000}"/>
    <dataValidation imeMode="on" allowBlank="1" showErrorMessage="1" promptTitle="略称名変更" prompt="チーム略称名を変更したい場合は全角６文字以内で入力して下さい。" sqref="M8:W8" xr:uid="{00000000-0002-0000-0000-000007000000}"/>
    <dataValidation allowBlank="1" showErrorMessage="1" errorTitle="文字数オーバー" error="半角８文字位以内で入力して下さい。_x000a_「ﾟ」「ﾞ」も１文字に数えます。" prompt="チームフリガナを半角８文字以内で入力して下さい。" sqref="S11:V11" xr:uid="{00000000-0002-0000-0000-000008000000}"/>
    <dataValidation imeMode="on" allowBlank="1" showInputMessage="1" showErrorMessage="1" promptTitle="監督者" prompt="監督名を入力して下さい。" sqref="C29:P29 L32" xr:uid="{00000000-0002-0000-0000-000009000000}"/>
    <dataValidation imeMode="on" allowBlank="1" showInputMessage="1" showErrorMessage="1" promptTitle="帯同競技役員①" prompt="1人目の帯同競技役員名を入力して下さい。" sqref="D32" xr:uid="{00000000-0002-0000-0000-00000A000000}"/>
    <dataValidation imeMode="on" allowBlank="1" showInputMessage="1" showErrorMessage="1" promptTitle="帯同競技役員②" prompt="2人目の帯同競技役員名を入力して下さい。" sqref="M32" xr:uid="{00000000-0002-0000-0000-00000B000000}"/>
    <dataValidation type="list" allowBlank="1" showInputMessage="1" showErrorMessage="1" promptTitle="郡市名称" prompt="郡市名称を選んで下さい。" sqref="C6:L6" xr:uid="{00000000-0002-0000-0000-00000C000000}">
      <formula1>$AD$5:$AD$22</formula1>
    </dataValidation>
    <dataValidation imeMode="halfKatakana" allowBlank="1" showInputMessage="1" showErrorMessage="1" promptTitle="監督名フリガナ" prompt="監督のフリガナを半角カタカナで入力して下さい。" sqref="C28" xr:uid="{00000000-0002-0000-0000-00000D000000}"/>
    <dataValidation imeMode="halfKatakana" allowBlank="1" showInputMessage="1" showErrorMessage="1" promptTitle="帯同競技役員フリガナ" prompt="帯同競技役員1人目のフリガナを半角カタカナで入力して下さい。" sqref="D31:K31" xr:uid="{00000000-0002-0000-0000-00000E000000}"/>
    <dataValidation imeMode="halfKatakana" allowBlank="1" showInputMessage="1" showErrorMessage="1" promptTitle="帯同競技役員フリガナ" prompt="帯同競技役員2人目のフリガナを半角カタカナで入力して下さい。" sqref="M31:T31" xr:uid="{00000000-0002-0000-0000-00000F000000}"/>
  </dataValidations>
  <pageMargins left="0.39370078740157483" right="0.39370078740157483" top="1.1811023622047245" bottom="0.39370078740157483" header="0.51181102362204722" footer="0.51181102362204722"/>
  <pageSetup paperSize="9" scale="94" fitToHeight="0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workbookViewId="0">
      <selection activeCell="F52" sqref="F52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57" customFormat="1">
      <c r="A1" s="57" t="s">
        <v>128</v>
      </c>
      <c r="B1" s="57" t="s">
        <v>129</v>
      </c>
      <c r="C1" s="57" t="s">
        <v>130</v>
      </c>
      <c r="D1" s="57" t="s">
        <v>131</v>
      </c>
      <c r="E1" s="57" t="s">
        <v>132</v>
      </c>
      <c r="F1" s="57" t="s">
        <v>133</v>
      </c>
      <c r="G1" s="57" t="s">
        <v>134</v>
      </c>
      <c r="H1" s="57" t="s">
        <v>135</v>
      </c>
      <c r="I1" s="57" t="s">
        <v>136</v>
      </c>
      <c r="J1" s="57" t="s">
        <v>137</v>
      </c>
      <c r="K1" s="57" t="s">
        <v>138</v>
      </c>
      <c r="L1" s="57" t="s">
        <v>139</v>
      </c>
      <c r="M1" s="57" t="s">
        <v>140</v>
      </c>
      <c r="N1" s="57" t="s">
        <v>141</v>
      </c>
    </row>
    <row r="2" spans="1:14">
      <c r="A2" t="str">
        <f>IF(リレーエントリー用紙!D6="","",リレーエントリー用紙!W6)</f>
        <v/>
      </c>
      <c r="B2" t="str">
        <f>IF(A2="","",IF(リレーエントリー用紙!E6="",申込書!$C$8,申込書!$C$8&amp;リレーエントリー用紙!E6))</f>
        <v/>
      </c>
      <c r="C2" t="str">
        <f>IF(A2="","",申込書!$AB$7)</f>
        <v/>
      </c>
      <c r="D2" t="str">
        <f>IF(B2="","",5)</f>
        <v/>
      </c>
      <c r="E2" t="str">
        <f>IF(B2="","",リレーエントリー用紙!O6)</f>
        <v/>
      </c>
      <c r="F2" t="str">
        <f>IF(A2="","",リレーエントリー用紙!M6)</f>
        <v/>
      </c>
      <c r="G2" t="str">
        <f>IF(チーム!A2="","",申込書!$AB$6)</f>
        <v/>
      </c>
      <c r="H2" t="str">
        <f>IF(A2="","",リレーエントリー用紙!P6)</f>
        <v/>
      </c>
      <c r="I2" t="str">
        <f>IF(A2="","",リレーエントリー用紙!Q6)</f>
        <v/>
      </c>
      <c r="J2" t="str">
        <f>IF(A2="","",リレーエントリー用紙!R6)</f>
        <v/>
      </c>
    </row>
    <row r="3" spans="1:14">
      <c r="A3" t="str">
        <f>IF(リレーエントリー用紙!D7="","",リレーエントリー用紙!W7)</f>
        <v/>
      </c>
      <c r="B3" t="str">
        <f>IF(A3="","",IF(リレーエントリー用紙!E7="",申込書!$C$8,申込書!$C$8&amp;リレーエントリー用紙!E7))</f>
        <v/>
      </c>
      <c r="C3" t="str">
        <f>IF(A3="","",申込書!$AB$7)</f>
        <v/>
      </c>
      <c r="D3" t="str">
        <f t="shared" ref="D3:D61" si="0">IF(B3="","",5)</f>
        <v/>
      </c>
      <c r="E3" t="str">
        <f>IF(B3="","",リレーエントリー用紙!O7)</f>
        <v/>
      </c>
      <c r="F3" t="str">
        <f>IF(A3="","",リレーエントリー用紙!M7)</f>
        <v/>
      </c>
      <c r="G3" t="str">
        <f>IF(チーム!A3="","",申込書!$AB$6)</f>
        <v/>
      </c>
      <c r="H3" t="str">
        <f>IF(A3="","",リレーエントリー用紙!P7)</f>
        <v/>
      </c>
      <c r="I3" t="str">
        <f>IF(A3="","",リレーエントリー用紙!Q7)</f>
        <v/>
      </c>
      <c r="J3" t="str">
        <f>IF(A3="","",リレーエントリー用紙!R7)</f>
        <v/>
      </c>
    </row>
    <row r="4" spans="1:14">
      <c r="A4" t="str">
        <f>IF(リレーエントリー用紙!D8="","",リレーエントリー用紙!W8)</f>
        <v/>
      </c>
      <c r="B4" t="str">
        <f>IF(A4="","",IF(リレーエントリー用紙!E8="",申込書!$C$8,申込書!$C$8&amp;リレーエントリー用紙!E8))</f>
        <v/>
      </c>
      <c r="C4" t="str">
        <f>IF(A4="","",申込書!$AB$7)</f>
        <v/>
      </c>
      <c r="D4" t="str">
        <f t="shared" si="0"/>
        <v/>
      </c>
      <c r="E4" t="str">
        <f>IF(B4="","",リレーエントリー用紙!O8)</f>
        <v/>
      </c>
      <c r="F4" t="str">
        <f>IF(A4="","",リレーエントリー用紙!M8)</f>
        <v/>
      </c>
      <c r="G4" t="str">
        <f>IF(チーム!A4="","",申込書!$AB$6)</f>
        <v/>
      </c>
      <c r="H4" t="str">
        <f>IF(A4="","",リレーエントリー用紙!P8)</f>
        <v/>
      </c>
      <c r="I4" t="str">
        <f>IF(A4="","",リレーエントリー用紙!Q8)</f>
        <v/>
      </c>
      <c r="J4" t="str">
        <f>IF(A4="","",リレーエントリー用紙!R8)</f>
        <v/>
      </c>
    </row>
    <row r="5" spans="1:14">
      <c r="A5" t="str">
        <f>IF(リレーエントリー用紙!D9="","",リレーエントリー用紙!W9)</f>
        <v/>
      </c>
      <c r="B5" t="str">
        <f>IF(A5="","",IF(リレーエントリー用紙!E9="",申込書!$C$8,申込書!$C$8&amp;リレーエントリー用紙!E9))</f>
        <v/>
      </c>
      <c r="C5" t="str">
        <f>IF(A5="","",申込書!$AB$7)</f>
        <v/>
      </c>
      <c r="D5" t="str">
        <f t="shared" si="0"/>
        <v/>
      </c>
      <c r="E5" t="str">
        <f>IF(B5="","",リレーエントリー用紙!O9)</f>
        <v/>
      </c>
      <c r="F5" t="str">
        <f>IF(A5="","",リレーエントリー用紙!M9)</f>
        <v/>
      </c>
      <c r="G5" t="str">
        <f>IF(チーム!A5="","",申込書!$AB$6)</f>
        <v/>
      </c>
      <c r="H5" t="str">
        <f>IF(A5="","",リレーエントリー用紙!P9)</f>
        <v/>
      </c>
      <c r="I5" t="str">
        <f>IF(A5="","",リレーエントリー用紙!Q9)</f>
        <v/>
      </c>
      <c r="J5" t="str">
        <f>IF(A5="","",リレーエントリー用紙!R9)</f>
        <v/>
      </c>
    </row>
    <row r="6" spans="1:14">
      <c r="A6" t="str">
        <f>IF(リレーエントリー用紙!D10="","",リレーエントリー用紙!W10)</f>
        <v/>
      </c>
      <c r="B6" t="str">
        <f>IF(A6="","",IF(リレーエントリー用紙!E10="",申込書!$C$8,申込書!$C$8&amp;リレーエントリー用紙!E10))</f>
        <v/>
      </c>
      <c r="C6" t="str">
        <f>IF(A6="","",申込書!$AB$7)</f>
        <v/>
      </c>
      <c r="D6" t="str">
        <f t="shared" si="0"/>
        <v/>
      </c>
      <c r="E6" t="str">
        <f>IF(B6="","",リレーエントリー用紙!O10)</f>
        <v/>
      </c>
      <c r="F6" t="str">
        <f>IF(A6="","",リレーエントリー用紙!M10)</f>
        <v/>
      </c>
      <c r="G6" t="str">
        <f>IF(チーム!A6="","",申込書!$AB$6)</f>
        <v/>
      </c>
      <c r="H6" t="str">
        <f>IF(A6="","",リレーエントリー用紙!P10)</f>
        <v/>
      </c>
      <c r="I6" t="str">
        <f>IF(A6="","",リレーエントリー用紙!Q10)</f>
        <v/>
      </c>
      <c r="J6" t="str">
        <f>IF(A6="","",リレーエントリー用紙!R10)</f>
        <v/>
      </c>
    </row>
    <row r="7" spans="1:14">
      <c r="A7" t="str">
        <f>IF(リレーエントリー用紙!D11="","",リレーエントリー用紙!W11)</f>
        <v/>
      </c>
      <c r="B7" t="str">
        <f>IF(A7="","",IF(リレーエントリー用紙!E11="",申込書!$C$8,申込書!$C$8&amp;リレーエントリー用紙!E11))</f>
        <v/>
      </c>
      <c r="C7" t="str">
        <f>IF(A7="","",申込書!$AB$7)</f>
        <v/>
      </c>
      <c r="D7" t="str">
        <f t="shared" si="0"/>
        <v/>
      </c>
      <c r="E7" t="str">
        <f>IF(B7="","",リレーエントリー用紙!O11)</f>
        <v/>
      </c>
      <c r="F7" t="str">
        <f>IF(A7="","",リレーエントリー用紙!M11)</f>
        <v/>
      </c>
      <c r="G7" t="str">
        <f>IF(チーム!A7="","",申込書!$AB$6)</f>
        <v/>
      </c>
      <c r="H7" t="str">
        <f>IF(A7="","",リレーエントリー用紙!P11)</f>
        <v/>
      </c>
      <c r="I7" t="str">
        <f>IF(A7="","",リレーエントリー用紙!Q11)</f>
        <v/>
      </c>
      <c r="J7" t="str">
        <f>IF(A7="","",リレーエントリー用紙!R11)</f>
        <v/>
      </c>
    </row>
    <row r="8" spans="1:14">
      <c r="A8" t="str">
        <f>IF(リレーエントリー用紙!D12="","",リレーエントリー用紙!W12)</f>
        <v/>
      </c>
      <c r="B8" t="str">
        <f>IF(A8="","",IF(リレーエントリー用紙!E12="",申込書!$C$8,申込書!$C$8&amp;リレーエントリー用紙!E12))</f>
        <v/>
      </c>
      <c r="C8" t="str">
        <f>IF(A8="","",申込書!$AB$7)</f>
        <v/>
      </c>
      <c r="D8" t="str">
        <f t="shared" si="0"/>
        <v/>
      </c>
      <c r="E8" t="str">
        <f>IF(B8="","",リレーエントリー用紙!O12)</f>
        <v/>
      </c>
      <c r="F8" t="str">
        <f>IF(A8="","",リレーエントリー用紙!M12)</f>
        <v/>
      </c>
      <c r="G8" t="str">
        <f>IF(チーム!A8="","",申込書!$AB$6)</f>
        <v/>
      </c>
      <c r="H8" t="str">
        <f>IF(A8="","",リレーエントリー用紙!P12)</f>
        <v/>
      </c>
      <c r="I8" t="str">
        <f>IF(A8="","",リレーエントリー用紙!Q12)</f>
        <v/>
      </c>
      <c r="J8" t="str">
        <f>IF(A8="","",リレーエントリー用紙!R12)</f>
        <v/>
      </c>
      <c r="K8" t="str">
        <f>IF($A8="","",リレーエントリー用紙!AS12)</f>
        <v/>
      </c>
      <c r="L8" t="str">
        <f>IF($A8="","",リレーエントリー用紙!AT12)</f>
        <v/>
      </c>
      <c r="M8" t="str">
        <f>IF($A8="","",リレーエントリー用紙!AU12)</f>
        <v/>
      </c>
      <c r="N8" t="str">
        <f>IF($A8="","",リレーエントリー用紙!AV12)</f>
        <v/>
      </c>
    </row>
    <row r="9" spans="1:14">
      <c r="A9" t="str">
        <f>IF(リレーエントリー用紙!D13="","",リレーエントリー用紙!W13)</f>
        <v/>
      </c>
      <c r="B9" t="str">
        <f>IF(A9="","",IF(リレーエントリー用紙!E13="",申込書!$C$8,申込書!$C$8&amp;リレーエントリー用紙!E13))</f>
        <v/>
      </c>
      <c r="C9" t="str">
        <f>IF(A9="","",申込書!$AB$7)</f>
        <v/>
      </c>
      <c r="D9" t="str">
        <f t="shared" si="0"/>
        <v/>
      </c>
      <c r="E9" t="str">
        <f>IF(B9="","",リレーエントリー用紙!O13)</f>
        <v/>
      </c>
      <c r="F9" t="str">
        <f>IF(A9="","",リレーエントリー用紙!M13)</f>
        <v/>
      </c>
      <c r="G9" t="str">
        <f>IF(チーム!A9="","",申込書!$AB$6)</f>
        <v/>
      </c>
      <c r="H9" t="str">
        <f>IF(A9="","",リレーエントリー用紙!P13)</f>
        <v/>
      </c>
      <c r="I9" t="str">
        <f>IF(A9="","",リレーエントリー用紙!Q13)</f>
        <v/>
      </c>
      <c r="J9" t="str">
        <f>IF(A9="","",リレーエントリー用紙!R13)</f>
        <v/>
      </c>
      <c r="K9" t="str">
        <f>IF($A9="","",リレーエントリー用紙!AS13)</f>
        <v/>
      </c>
      <c r="L9" t="str">
        <f>IF($A9="","",リレーエントリー用紙!AT13)</f>
        <v/>
      </c>
      <c r="M9" t="str">
        <f>IF($A9="","",リレーエントリー用紙!AU13)</f>
        <v/>
      </c>
      <c r="N9" t="str">
        <f>IF($A9="","",リレーエントリー用紙!AV13)</f>
        <v/>
      </c>
    </row>
    <row r="10" spans="1:14">
      <c r="A10" t="str">
        <f>IF(リレーエントリー用紙!D14="","",リレーエントリー用紙!W14)</f>
        <v/>
      </c>
      <c r="B10" t="str">
        <f>IF(A10="","",IF(リレーエントリー用紙!E14="",申込書!$C$8,申込書!$C$8&amp;リレーエントリー用紙!E14))</f>
        <v/>
      </c>
      <c r="C10" t="str">
        <f>IF(A10="","",申込書!$AB$7)</f>
        <v/>
      </c>
      <c r="D10" t="str">
        <f t="shared" si="0"/>
        <v/>
      </c>
      <c r="E10" t="str">
        <f>IF(B10="","",リレーエントリー用紙!O14)</f>
        <v/>
      </c>
      <c r="F10" t="str">
        <f>IF(A10="","",リレーエントリー用紙!M14)</f>
        <v/>
      </c>
      <c r="G10" t="str">
        <f>IF(チーム!A10="","",申込書!$AB$6)</f>
        <v/>
      </c>
      <c r="H10" t="str">
        <f>IF(A10="","",リレーエントリー用紙!P14)</f>
        <v/>
      </c>
      <c r="I10" t="str">
        <f>IF(A10="","",リレーエントリー用紙!Q14)</f>
        <v/>
      </c>
      <c r="J10" t="str">
        <f>IF(A10="","",リレーエントリー用紙!R14)</f>
        <v/>
      </c>
      <c r="K10" t="str">
        <f>IF($A10="","",リレーエントリー用紙!AS14)</f>
        <v/>
      </c>
      <c r="L10" t="str">
        <f>IF($A10="","",リレーエントリー用紙!AT14)</f>
        <v/>
      </c>
      <c r="M10" t="str">
        <f>IF($A10="","",リレーエントリー用紙!AU14)</f>
        <v/>
      </c>
      <c r="N10" t="str">
        <f>IF($A10="","",リレーエントリー用紙!AV14)</f>
        <v/>
      </c>
    </row>
    <row r="11" spans="1:14">
      <c r="A11" t="str">
        <f>IF(リレーエントリー用紙!D15="","",リレーエントリー用紙!W15)</f>
        <v/>
      </c>
      <c r="B11" t="str">
        <f>IF(A11="","",IF(リレーエントリー用紙!E15="",申込書!$C$8,申込書!$C$8&amp;リレーエントリー用紙!E15))</f>
        <v/>
      </c>
      <c r="C11" t="str">
        <f>IF(A11="","",申込書!$AB$7)</f>
        <v/>
      </c>
      <c r="D11" t="str">
        <f t="shared" si="0"/>
        <v/>
      </c>
      <c r="E11" t="str">
        <f>IF(B11="","",リレーエントリー用紙!O15)</f>
        <v/>
      </c>
      <c r="F11" t="str">
        <f>IF(A11="","",リレーエントリー用紙!M15)</f>
        <v/>
      </c>
      <c r="G11" t="str">
        <f>IF(チーム!A11="","",申込書!$AB$6)</f>
        <v/>
      </c>
      <c r="H11" t="str">
        <f>IF(A11="","",リレーエントリー用紙!P15)</f>
        <v/>
      </c>
      <c r="I11" t="str">
        <f>IF(A11="","",リレーエントリー用紙!Q15)</f>
        <v/>
      </c>
      <c r="J11" t="str">
        <f>IF(A11="","",リレーエントリー用紙!R15)</f>
        <v/>
      </c>
      <c r="K11" t="str">
        <f>IF($A11="","",リレーエントリー用紙!AS15)</f>
        <v/>
      </c>
      <c r="L11" t="str">
        <f>IF($A11="","",リレーエントリー用紙!AT15)</f>
        <v/>
      </c>
      <c r="M11" t="str">
        <f>IF($A11="","",リレーエントリー用紙!AU15)</f>
        <v/>
      </c>
      <c r="N11" t="str">
        <f>IF($A11="","",リレーエントリー用紙!AV15)</f>
        <v/>
      </c>
    </row>
    <row r="12" spans="1:14">
      <c r="A12" t="str">
        <f>IF(リレーエントリー用紙!D16="","",リレーエントリー用紙!W16)</f>
        <v/>
      </c>
      <c r="B12" t="str">
        <f>IF(A12="","",IF(リレーエントリー用紙!E16="",申込書!$C$8,申込書!$C$8&amp;リレーエントリー用紙!E16))</f>
        <v/>
      </c>
      <c r="C12" t="str">
        <f>IF(A12="","",申込書!$AB$7)</f>
        <v/>
      </c>
      <c r="D12" t="str">
        <f t="shared" si="0"/>
        <v/>
      </c>
      <c r="E12" t="str">
        <f>IF(B12="","",リレーエントリー用紙!O16)</f>
        <v/>
      </c>
      <c r="F12" t="str">
        <f>IF(A12="","",リレーエントリー用紙!M16)</f>
        <v/>
      </c>
      <c r="G12" t="str">
        <f>IF(チーム!A12="","",申込書!$AB$6)</f>
        <v/>
      </c>
      <c r="H12" t="str">
        <f>IF(A12="","",リレーエントリー用紙!P16)</f>
        <v/>
      </c>
      <c r="I12" t="str">
        <f>IF(A12="","",リレーエントリー用紙!Q16)</f>
        <v/>
      </c>
      <c r="J12" t="str">
        <f>IF(A12="","",リレーエントリー用紙!R16)</f>
        <v/>
      </c>
      <c r="K12" t="str">
        <f>IF($A12="","",リレーエントリー用紙!AS16)</f>
        <v/>
      </c>
      <c r="L12" t="str">
        <f>IF($A12="","",リレーエントリー用紙!AT16)</f>
        <v/>
      </c>
      <c r="M12" t="str">
        <f>IF($A12="","",リレーエントリー用紙!AU16)</f>
        <v/>
      </c>
      <c r="N12" t="str">
        <f>IF($A12="","",リレーエントリー用紙!AV16)</f>
        <v/>
      </c>
    </row>
    <row r="13" spans="1:14">
      <c r="A13" t="str">
        <f>IF(リレーエントリー用紙!D17="","",リレーエントリー用紙!W17)</f>
        <v/>
      </c>
      <c r="B13" t="str">
        <f>IF(A13="","",IF(リレーエントリー用紙!E17="",申込書!$C$8,申込書!$C$8&amp;リレーエントリー用紙!E17))</f>
        <v/>
      </c>
      <c r="C13" t="str">
        <f>IF(A13="","",申込書!$AB$7)</f>
        <v/>
      </c>
      <c r="D13" t="str">
        <f t="shared" si="0"/>
        <v/>
      </c>
      <c r="E13" t="str">
        <f>IF(B13="","",リレーエントリー用紙!O17)</f>
        <v/>
      </c>
      <c r="F13" t="str">
        <f>IF(A13="","",リレーエントリー用紙!M17)</f>
        <v/>
      </c>
      <c r="G13" t="str">
        <f>IF(チーム!A13="","",申込書!$AB$6)</f>
        <v/>
      </c>
      <c r="H13" t="str">
        <f>IF(A13="","",リレーエントリー用紙!P17)</f>
        <v/>
      </c>
      <c r="I13" t="str">
        <f>IF(A13="","",リレーエントリー用紙!Q17)</f>
        <v/>
      </c>
      <c r="J13" t="str">
        <f>IF(A13="","",リレーエントリー用紙!R17)</f>
        <v/>
      </c>
      <c r="K13" t="str">
        <f>IF($A13="","",リレーエントリー用紙!AS17)</f>
        <v/>
      </c>
      <c r="L13" t="str">
        <f>IF($A13="","",リレーエントリー用紙!AT17)</f>
        <v/>
      </c>
      <c r="M13" t="str">
        <f>IF($A13="","",リレーエントリー用紙!AU17)</f>
        <v/>
      </c>
      <c r="N13" t="str">
        <f>IF($A13="","",リレーエントリー用紙!AV17)</f>
        <v/>
      </c>
    </row>
    <row r="14" spans="1:14">
      <c r="A14" t="str">
        <f>IF(リレーエントリー用紙!D18="","",リレーエントリー用紙!W18)</f>
        <v/>
      </c>
      <c r="B14" t="str">
        <f>IF(A14="","",IF(リレーエントリー用紙!E18="",申込書!$C$8,申込書!$C$8&amp;リレーエントリー用紙!E18))</f>
        <v/>
      </c>
      <c r="C14" t="str">
        <f>IF(A14="","",申込書!$AB$7)</f>
        <v/>
      </c>
      <c r="D14" t="str">
        <f t="shared" si="0"/>
        <v/>
      </c>
      <c r="E14" t="str">
        <f>IF(B14="","",リレーエントリー用紙!O18)</f>
        <v/>
      </c>
      <c r="F14" t="str">
        <f>IF(A14="","",リレーエントリー用紙!M18)</f>
        <v/>
      </c>
      <c r="G14" t="str">
        <f>IF(チーム!A14="","",申込書!$AB$6)</f>
        <v/>
      </c>
      <c r="H14" t="str">
        <f>IF(A14="","",リレーエントリー用紙!P18)</f>
        <v/>
      </c>
      <c r="I14" t="str">
        <f>IF(A14="","",リレーエントリー用紙!Q18)</f>
        <v/>
      </c>
      <c r="J14" t="str">
        <f>IF(A14="","",リレーエントリー用紙!R18)</f>
        <v/>
      </c>
      <c r="K14" t="str">
        <f>IF($A14="","",リレーエントリー用紙!AS18)</f>
        <v/>
      </c>
      <c r="L14" t="str">
        <f>IF($A14="","",リレーエントリー用紙!AT18)</f>
        <v/>
      </c>
      <c r="M14" t="str">
        <f>IF($A14="","",リレーエントリー用紙!AU18)</f>
        <v/>
      </c>
      <c r="N14" t="str">
        <f>IF($A14="","",リレーエントリー用紙!AV18)</f>
        <v/>
      </c>
    </row>
    <row r="15" spans="1:14">
      <c r="A15" t="str">
        <f>IF(リレーエントリー用紙!D19="","",リレーエントリー用紙!W19)</f>
        <v/>
      </c>
      <c r="B15" t="str">
        <f>IF(A15="","",IF(リレーエントリー用紙!E19="",申込書!$C$8,申込書!$C$8&amp;リレーエントリー用紙!E19))</f>
        <v/>
      </c>
      <c r="C15" t="str">
        <f>IF(A15="","",申込書!$AB$7)</f>
        <v/>
      </c>
      <c r="D15" t="str">
        <f t="shared" si="0"/>
        <v/>
      </c>
      <c r="E15" t="str">
        <f>IF(B15="","",リレーエントリー用紙!O19)</f>
        <v/>
      </c>
      <c r="F15" t="str">
        <f>IF(A15="","",リレーエントリー用紙!M19)</f>
        <v/>
      </c>
      <c r="G15" t="str">
        <f>IF(チーム!A15="","",申込書!$AB$6)</f>
        <v/>
      </c>
      <c r="H15" t="str">
        <f>IF(A15="","",リレーエントリー用紙!P19)</f>
        <v/>
      </c>
      <c r="I15" t="str">
        <f>IF(A15="","",リレーエントリー用紙!Q19)</f>
        <v/>
      </c>
      <c r="J15" t="str">
        <f>IF(A15="","",リレーエントリー用紙!R19)</f>
        <v/>
      </c>
      <c r="K15" t="str">
        <f>IF($A15="","",リレーエントリー用紙!AS19)</f>
        <v/>
      </c>
      <c r="L15" t="str">
        <f>IF($A15="","",リレーエントリー用紙!AT19)</f>
        <v/>
      </c>
      <c r="M15" t="str">
        <f>IF($A15="","",リレーエントリー用紙!AU19)</f>
        <v/>
      </c>
      <c r="N15" t="str">
        <f>IF($A15="","",リレーエントリー用紙!AV19)</f>
        <v/>
      </c>
    </row>
    <row r="16" spans="1:14">
      <c r="A16" t="str">
        <f>IF(リレーエントリー用紙!D20="","",リレーエントリー用紙!W20)</f>
        <v/>
      </c>
      <c r="B16" t="str">
        <f>IF(A16="","",IF(リレーエントリー用紙!E20="",申込書!$C$8,申込書!$C$8&amp;リレーエントリー用紙!E20))</f>
        <v/>
      </c>
      <c r="C16" t="str">
        <f>IF(A16="","",申込書!$AB$7)</f>
        <v/>
      </c>
      <c r="D16" t="str">
        <f t="shared" si="0"/>
        <v/>
      </c>
      <c r="E16" t="str">
        <f>IF(B16="","",リレーエントリー用紙!O20)</f>
        <v/>
      </c>
      <c r="F16" t="str">
        <f>IF(A16="","",リレーエントリー用紙!M20)</f>
        <v/>
      </c>
      <c r="G16" t="str">
        <f>IF(チーム!A16="","",申込書!$AB$6)</f>
        <v/>
      </c>
      <c r="H16" t="str">
        <f>IF(A16="","",リレーエントリー用紙!P20)</f>
        <v/>
      </c>
      <c r="I16" t="str">
        <f>IF(A16="","",リレーエントリー用紙!Q20)</f>
        <v/>
      </c>
      <c r="J16" t="str">
        <f>IF(A16="","",リレーエントリー用紙!R20)</f>
        <v/>
      </c>
      <c r="K16" t="str">
        <f>IF($A16="","",リレーエントリー用紙!AS20)</f>
        <v/>
      </c>
      <c r="L16" t="str">
        <f>IF($A16="","",リレーエントリー用紙!AT20)</f>
        <v/>
      </c>
      <c r="M16" t="str">
        <f>IF($A16="","",リレーエントリー用紙!AU20)</f>
        <v/>
      </c>
      <c r="N16" t="str">
        <f>IF($A16="","",リレーエントリー用紙!AV20)</f>
        <v/>
      </c>
    </row>
    <row r="17" spans="1:14">
      <c r="A17" t="str">
        <f>IF(リレーエントリー用紙!D21="","",リレーエントリー用紙!W21)</f>
        <v/>
      </c>
      <c r="B17" t="str">
        <f>IF(A17="","",IF(リレーエントリー用紙!E21="",申込書!$C$8,申込書!$C$8&amp;リレーエントリー用紙!E21))</f>
        <v/>
      </c>
      <c r="C17" t="str">
        <f>IF(A17="","",申込書!$AB$7)</f>
        <v/>
      </c>
      <c r="D17" t="str">
        <f t="shared" si="0"/>
        <v/>
      </c>
      <c r="E17" t="str">
        <f>IF(B17="","",リレーエントリー用紙!O21)</f>
        <v/>
      </c>
      <c r="F17" t="str">
        <f>IF(A17="","",リレーエントリー用紙!M21)</f>
        <v/>
      </c>
      <c r="G17" t="str">
        <f>IF(チーム!A17="","",申込書!$AB$6)</f>
        <v/>
      </c>
      <c r="H17" t="str">
        <f>IF(A17="","",リレーエントリー用紙!P21)</f>
        <v/>
      </c>
      <c r="I17" t="str">
        <f>IF(A17="","",リレーエントリー用紙!Q21)</f>
        <v/>
      </c>
      <c r="J17" t="str">
        <f>IF(A17="","",リレーエントリー用紙!R21)</f>
        <v/>
      </c>
      <c r="K17" t="str">
        <f>IF($A17="","",リレーエントリー用紙!AS21)</f>
        <v/>
      </c>
      <c r="L17" t="str">
        <f>IF($A17="","",リレーエントリー用紙!AT21)</f>
        <v/>
      </c>
      <c r="M17" t="str">
        <f>IF($A17="","",リレーエントリー用紙!AU21)</f>
        <v/>
      </c>
      <c r="N17" t="str">
        <f>IF($A17="","",リレーエントリー用紙!AV21)</f>
        <v/>
      </c>
    </row>
    <row r="18" spans="1:14">
      <c r="A18" t="str">
        <f>IF(リレーエントリー用紙!D22="","",リレーエントリー用紙!W22)</f>
        <v/>
      </c>
      <c r="B18" t="str">
        <f>IF(A18="","",IF(リレーエントリー用紙!E22="",申込書!$C$8,申込書!$C$8&amp;リレーエントリー用紙!E22))</f>
        <v/>
      </c>
      <c r="C18" t="str">
        <f>IF(A18="","",申込書!$AB$7)</f>
        <v/>
      </c>
      <c r="D18" t="str">
        <f t="shared" si="0"/>
        <v/>
      </c>
      <c r="E18" t="str">
        <f>IF(B18="","",リレーエントリー用紙!O22)</f>
        <v/>
      </c>
      <c r="F18" t="str">
        <f>IF(A18="","",リレーエントリー用紙!M22)</f>
        <v/>
      </c>
      <c r="G18" t="str">
        <f>IF(チーム!A18="","",申込書!$AB$6)</f>
        <v/>
      </c>
      <c r="H18" t="str">
        <f>IF(A18="","",リレーエントリー用紙!P22)</f>
        <v/>
      </c>
      <c r="I18" t="str">
        <f>IF(A18="","",リレーエントリー用紙!Q22)</f>
        <v/>
      </c>
      <c r="J18" t="str">
        <f>IF(A18="","",リレーエントリー用紙!R22)</f>
        <v/>
      </c>
      <c r="K18" t="str">
        <f>IF($A18="","",リレーエントリー用紙!AS22)</f>
        <v/>
      </c>
      <c r="L18" t="str">
        <f>IF($A18="","",リレーエントリー用紙!AT22)</f>
        <v/>
      </c>
      <c r="M18" t="str">
        <f>IF($A18="","",リレーエントリー用紙!AU22)</f>
        <v/>
      </c>
      <c r="N18" t="str">
        <f>IF($A18="","",リレーエントリー用紙!AV22)</f>
        <v/>
      </c>
    </row>
    <row r="19" spans="1:14">
      <c r="A19" t="str">
        <f>IF(リレーエントリー用紙!D23="","",リレーエントリー用紙!W23)</f>
        <v/>
      </c>
      <c r="B19" t="str">
        <f>IF(A19="","",IF(リレーエントリー用紙!E23="",申込書!$C$8,申込書!$C$8&amp;リレーエントリー用紙!E23))</f>
        <v/>
      </c>
      <c r="C19" t="str">
        <f>IF(A19="","",申込書!$AB$7)</f>
        <v/>
      </c>
      <c r="D19" t="str">
        <f t="shared" si="0"/>
        <v/>
      </c>
      <c r="E19" t="str">
        <f>IF(B19="","",リレーエントリー用紙!O23)</f>
        <v/>
      </c>
      <c r="F19" t="str">
        <f>IF(A19="","",リレーエントリー用紙!M23)</f>
        <v/>
      </c>
      <c r="G19" t="str">
        <f>IF(チーム!A19="","",申込書!$AB$6)</f>
        <v/>
      </c>
      <c r="H19" t="str">
        <f>IF(A19="","",リレーエントリー用紙!P23)</f>
        <v/>
      </c>
      <c r="I19" t="str">
        <f>IF(A19="","",リレーエントリー用紙!Q23)</f>
        <v/>
      </c>
      <c r="J19" t="str">
        <f>IF(A19="","",リレーエントリー用紙!R23)</f>
        <v/>
      </c>
      <c r="K19" t="str">
        <f>IF($A19="","",リレーエントリー用紙!AS23)</f>
        <v/>
      </c>
      <c r="L19" t="str">
        <f>IF($A19="","",リレーエントリー用紙!AT23)</f>
        <v/>
      </c>
      <c r="M19" t="str">
        <f>IF($A19="","",リレーエントリー用紙!AU23)</f>
        <v/>
      </c>
      <c r="N19" t="str">
        <f>IF($A19="","",リレーエントリー用紙!AV23)</f>
        <v/>
      </c>
    </row>
    <row r="20" spans="1:14">
      <c r="A20" t="str">
        <f>IF(リレーエントリー用紙!D24="","",リレーエントリー用紙!W24)</f>
        <v/>
      </c>
      <c r="B20" t="str">
        <f>IF(A20="","",IF(リレーエントリー用紙!E24="",申込書!$C$8,申込書!$C$8&amp;リレーエントリー用紙!E24))</f>
        <v/>
      </c>
      <c r="C20" t="str">
        <f>IF(A20="","",申込書!$AB$7)</f>
        <v/>
      </c>
      <c r="D20" t="str">
        <f t="shared" si="0"/>
        <v/>
      </c>
      <c r="E20" t="str">
        <f>IF(B20="","",リレーエントリー用紙!O24)</f>
        <v/>
      </c>
      <c r="F20" t="str">
        <f>IF(A20="","",リレーエントリー用紙!M24)</f>
        <v/>
      </c>
      <c r="G20" t="str">
        <f>IF(チーム!A20="","",申込書!$AB$6)</f>
        <v/>
      </c>
      <c r="H20" t="str">
        <f>IF(A20="","",リレーエントリー用紙!P24)</f>
        <v/>
      </c>
      <c r="I20" t="str">
        <f>IF(A20="","",リレーエントリー用紙!Q24)</f>
        <v/>
      </c>
      <c r="J20" t="str">
        <f>IF(A20="","",リレーエントリー用紙!R24)</f>
        <v/>
      </c>
      <c r="K20" t="str">
        <f>IF($A20="","",リレーエントリー用紙!AS24)</f>
        <v/>
      </c>
      <c r="L20" t="str">
        <f>IF($A20="","",リレーエントリー用紙!AT24)</f>
        <v/>
      </c>
      <c r="M20" t="str">
        <f>IF($A20="","",リレーエントリー用紙!AU24)</f>
        <v/>
      </c>
      <c r="N20" t="str">
        <f>IF($A20="","",リレーエントリー用紙!AV24)</f>
        <v/>
      </c>
    </row>
    <row r="21" spans="1:14">
      <c r="A21" t="str">
        <f>IF(リレーエントリー用紙!D25="","",リレーエントリー用紙!W25)</f>
        <v/>
      </c>
      <c r="B21" t="str">
        <f>IF(A21="","",IF(リレーエントリー用紙!E25="",申込書!$C$8,申込書!$C$8&amp;リレーエントリー用紙!E25))</f>
        <v/>
      </c>
      <c r="C21" t="str">
        <f>IF(A21="","",申込書!$AB$7)</f>
        <v/>
      </c>
      <c r="D21" t="str">
        <f t="shared" si="0"/>
        <v/>
      </c>
      <c r="E21" t="str">
        <f>IF(B21="","",リレーエントリー用紙!O25)</f>
        <v/>
      </c>
      <c r="F21" t="str">
        <f>IF(A21="","",リレーエントリー用紙!M25)</f>
        <v/>
      </c>
      <c r="G21" t="str">
        <f>IF(チーム!A21="","",申込書!$AB$6)</f>
        <v/>
      </c>
      <c r="H21" t="str">
        <f>IF(A21="","",リレーエントリー用紙!P25)</f>
        <v/>
      </c>
      <c r="I21" t="str">
        <f>IF(A21="","",リレーエントリー用紙!Q25)</f>
        <v/>
      </c>
      <c r="J21" t="str">
        <f>IF(A21="","",リレーエントリー用紙!R25)</f>
        <v/>
      </c>
      <c r="K21" t="str">
        <f>IF($A21="","",リレーエントリー用紙!AS25)</f>
        <v/>
      </c>
      <c r="L21" t="str">
        <f>IF($A21="","",リレーエントリー用紙!AT25)</f>
        <v/>
      </c>
      <c r="M21" t="str">
        <f>IF($A21="","",リレーエントリー用紙!AU25)</f>
        <v/>
      </c>
      <c r="N21" t="str">
        <f>IF($A21="","",リレーエントリー用紙!AV25)</f>
        <v/>
      </c>
    </row>
    <row r="22" spans="1:14">
      <c r="A22" t="str">
        <f>IF(リレーエントリー用紙!D26="","",リレーエントリー用紙!W26)</f>
        <v/>
      </c>
      <c r="B22" t="str">
        <f>IF(A22="","",IF(リレーエントリー用紙!E26="",申込書!$C$8,申込書!$C$8&amp;リレーエントリー用紙!E26))</f>
        <v/>
      </c>
      <c r="C22" t="str">
        <f>IF(A22="","",申込書!$AB$7)</f>
        <v/>
      </c>
      <c r="D22" t="str">
        <f t="shared" si="0"/>
        <v/>
      </c>
      <c r="E22" t="str">
        <f>IF(B22="","",リレーエントリー用紙!O26)</f>
        <v/>
      </c>
      <c r="F22" t="str">
        <f>IF(A22="","",リレーエントリー用紙!M26)</f>
        <v/>
      </c>
      <c r="G22" t="str">
        <f>IF(チーム!A22="","",申込書!$AB$6)</f>
        <v/>
      </c>
      <c r="H22" t="str">
        <f>IF(A22="","",リレーエントリー用紙!P26)</f>
        <v/>
      </c>
      <c r="I22" t="str">
        <f>IF(A22="","",リレーエントリー用紙!Q26)</f>
        <v/>
      </c>
      <c r="J22" t="str">
        <f>IF(A22="","",リレーエントリー用紙!R26)</f>
        <v/>
      </c>
      <c r="K22" t="str">
        <f>IF($A22="","",リレーエントリー用紙!AS26)</f>
        <v/>
      </c>
      <c r="L22" t="str">
        <f>IF($A22="","",リレーエントリー用紙!AT26)</f>
        <v/>
      </c>
      <c r="M22" t="str">
        <f>IF($A22="","",リレーエントリー用紙!AU26)</f>
        <v/>
      </c>
      <c r="N22" t="str">
        <f>IF($A22="","",リレーエントリー用紙!AV26)</f>
        <v/>
      </c>
    </row>
    <row r="23" spans="1:14">
      <c r="A23" t="str">
        <f>IF(リレーエントリー用紙!D27="","",リレーエントリー用紙!W27)</f>
        <v/>
      </c>
      <c r="B23" t="str">
        <f>IF(A23="","",IF(リレーエントリー用紙!E27="",申込書!$C$8,申込書!$C$8&amp;リレーエントリー用紙!E27))</f>
        <v/>
      </c>
      <c r="C23" t="str">
        <f>IF(A23="","",申込書!$AB$7)</f>
        <v/>
      </c>
      <c r="D23" t="str">
        <f t="shared" si="0"/>
        <v/>
      </c>
      <c r="E23" t="str">
        <f>IF(B23="","",リレーエントリー用紙!O27)</f>
        <v/>
      </c>
      <c r="F23" t="str">
        <f>IF(A23="","",リレーエントリー用紙!M27)</f>
        <v/>
      </c>
      <c r="G23" t="str">
        <f>IF(チーム!A23="","",申込書!$AB$6)</f>
        <v/>
      </c>
      <c r="H23" t="str">
        <f>IF(A23="","",リレーエントリー用紙!P27)</f>
        <v/>
      </c>
      <c r="I23" t="str">
        <f>IF(A23="","",リレーエントリー用紙!Q27)</f>
        <v/>
      </c>
      <c r="J23" t="str">
        <f>IF(A23="","",リレーエントリー用紙!R27)</f>
        <v/>
      </c>
      <c r="K23" t="str">
        <f>IF($A23="","",リレーエントリー用紙!AS27)</f>
        <v/>
      </c>
      <c r="L23" t="str">
        <f>IF($A23="","",リレーエントリー用紙!AT27)</f>
        <v/>
      </c>
      <c r="M23" t="str">
        <f>IF($A23="","",リレーエントリー用紙!AU27)</f>
        <v/>
      </c>
      <c r="N23" t="str">
        <f>IF($A23="","",リレーエントリー用紙!AV27)</f>
        <v/>
      </c>
    </row>
    <row r="24" spans="1:14">
      <c r="A24" t="str">
        <f>IF(リレーエントリー用紙!D28="","",リレーエントリー用紙!W28)</f>
        <v/>
      </c>
      <c r="B24" t="str">
        <f>IF(A24="","",IF(リレーエントリー用紙!E28="",申込書!$C$8,申込書!$C$8&amp;リレーエントリー用紙!E28))</f>
        <v/>
      </c>
      <c r="C24" t="str">
        <f>IF(A24="","",申込書!$AB$7)</f>
        <v/>
      </c>
      <c r="D24" t="str">
        <f t="shared" si="0"/>
        <v/>
      </c>
      <c r="E24" t="str">
        <f>IF(B24="","",リレーエントリー用紙!O28)</f>
        <v/>
      </c>
      <c r="F24" t="str">
        <f>IF(A24="","",リレーエントリー用紙!M28)</f>
        <v/>
      </c>
      <c r="G24" t="str">
        <f>IF(チーム!A24="","",申込書!$AB$6)</f>
        <v/>
      </c>
      <c r="H24" t="str">
        <f>IF(A24="","",リレーエントリー用紙!P28)</f>
        <v/>
      </c>
      <c r="I24" t="str">
        <f>IF(A24="","",リレーエントリー用紙!Q28)</f>
        <v/>
      </c>
      <c r="J24" t="str">
        <f>IF(A24="","",リレーエントリー用紙!R28)</f>
        <v/>
      </c>
      <c r="K24" t="str">
        <f>IF($A24="","",リレーエントリー用紙!AS28)</f>
        <v/>
      </c>
      <c r="L24" t="str">
        <f>IF($A24="","",リレーエントリー用紙!AT28)</f>
        <v/>
      </c>
      <c r="M24" t="str">
        <f>IF($A24="","",リレーエントリー用紙!AU28)</f>
        <v/>
      </c>
      <c r="N24" t="str">
        <f>IF($A24="","",リレーエントリー用紙!AV28)</f>
        <v/>
      </c>
    </row>
    <row r="25" spans="1:14">
      <c r="A25" t="str">
        <f>IF(リレーエントリー用紙!D29="","",リレーエントリー用紙!W29)</f>
        <v/>
      </c>
      <c r="B25" t="str">
        <f>IF(A25="","",IF(リレーエントリー用紙!E29="",申込書!$C$8,申込書!$C$8&amp;リレーエントリー用紙!E29))</f>
        <v/>
      </c>
      <c r="C25" t="str">
        <f>IF(A25="","",申込書!$AB$7)</f>
        <v/>
      </c>
      <c r="D25" t="str">
        <f t="shared" si="0"/>
        <v/>
      </c>
      <c r="E25" t="str">
        <f>IF(B25="","",リレーエントリー用紙!O29)</f>
        <v/>
      </c>
      <c r="F25" t="str">
        <f>IF(A25="","",リレーエントリー用紙!M29)</f>
        <v/>
      </c>
      <c r="G25" t="str">
        <f>IF(チーム!A25="","",申込書!$AB$6)</f>
        <v/>
      </c>
      <c r="H25" t="str">
        <f>IF(A25="","",リレーエントリー用紙!P29)</f>
        <v/>
      </c>
      <c r="I25" t="str">
        <f>IF(A25="","",リレーエントリー用紙!Q29)</f>
        <v/>
      </c>
      <c r="J25" t="str">
        <f>IF(A25="","",リレーエントリー用紙!R29)</f>
        <v/>
      </c>
      <c r="K25" t="str">
        <f>IF($A25="","",リレーエントリー用紙!AS29)</f>
        <v/>
      </c>
      <c r="L25" t="str">
        <f>IF($A25="","",リレーエントリー用紙!AT29)</f>
        <v/>
      </c>
      <c r="M25" t="str">
        <f>IF($A25="","",リレーエントリー用紙!AU29)</f>
        <v/>
      </c>
      <c r="N25" t="str">
        <f>IF($A25="","",リレーエントリー用紙!AV29)</f>
        <v/>
      </c>
    </row>
    <row r="26" spans="1:14">
      <c r="A26" t="str">
        <f>IF(リレーエントリー用紙!D30="","",リレーエントリー用紙!W30)</f>
        <v/>
      </c>
      <c r="B26" t="str">
        <f>IF(A26="","",IF(リレーエントリー用紙!E30="",申込書!$C$8,申込書!$C$8&amp;リレーエントリー用紙!E30))</f>
        <v/>
      </c>
      <c r="C26" t="str">
        <f>IF(A26="","",申込書!$AB$7)</f>
        <v/>
      </c>
      <c r="D26" t="str">
        <f t="shared" si="0"/>
        <v/>
      </c>
      <c r="E26" t="str">
        <f>IF(B26="","",リレーエントリー用紙!O30)</f>
        <v/>
      </c>
      <c r="F26" t="str">
        <f>IF(A26="","",リレーエントリー用紙!M30)</f>
        <v/>
      </c>
      <c r="G26" t="str">
        <f>IF(チーム!A26="","",申込書!$AB$6)</f>
        <v/>
      </c>
      <c r="H26" t="str">
        <f>IF(A26="","",リレーエントリー用紙!P30)</f>
        <v/>
      </c>
      <c r="I26" t="str">
        <f>IF(A26="","",リレーエントリー用紙!Q30)</f>
        <v/>
      </c>
      <c r="J26" t="str">
        <f>IF(A26="","",リレーエントリー用紙!R30)</f>
        <v/>
      </c>
      <c r="K26" t="str">
        <f>IF($A26="","",リレーエントリー用紙!AS30)</f>
        <v/>
      </c>
      <c r="L26" t="str">
        <f>IF($A26="","",リレーエントリー用紙!AT30)</f>
        <v/>
      </c>
      <c r="M26" t="str">
        <f>IF($A26="","",リレーエントリー用紙!AU30)</f>
        <v/>
      </c>
      <c r="N26" t="str">
        <f>IF($A26="","",リレーエントリー用紙!AV30)</f>
        <v/>
      </c>
    </row>
    <row r="27" spans="1:14">
      <c r="A27" t="str">
        <f>IF(リレーエントリー用紙!D31="","",リレーエントリー用紙!W31)</f>
        <v/>
      </c>
      <c r="B27" t="str">
        <f>IF(A27="","",IF(リレーエントリー用紙!E31="",申込書!$C$8,申込書!$C$8&amp;リレーエントリー用紙!E31))</f>
        <v/>
      </c>
      <c r="C27" t="str">
        <f>IF(A27="","",申込書!$AB$7)</f>
        <v/>
      </c>
      <c r="D27" t="str">
        <f t="shared" si="0"/>
        <v/>
      </c>
      <c r="E27" t="str">
        <f>IF(B27="","",リレーエントリー用紙!O31)</f>
        <v/>
      </c>
      <c r="F27" t="str">
        <f>IF(A27="","",リレーエントリー用紙!M31)</f>
        <v/>
      </c>
      <c r="G27" t="str">
        <f>IF(チーム!A27="","",申込書!$AB$6)</f>
        <v/>
      </c>
      <c r="H27" t="str">
        <f>IF(A27="","",リレーエントリー用紙!P31)</f>
        <v/>
      </c>
      <c r="I27" t="str">
        <f>IF(A27="","",リレーエントリー用紙!Q31)</f>
        <v/>
      </c>
      <c r="J27" t="str">
        <f>IF(A27="","",リレーエントリー用紙!R31)</f>
        <v/>
      </c>
      <c r="K27" t="str">
        <f>IF($A27="","",リレーエントリー用紙!AS31)</f>
        <v/>
      </c>
      <c r="L27" t="str">
        <f>IF($A27="","",リレーエントリー用紙!AT31)</f>
        <v/>
      </c>
      <c r="M27" t="str">
        <f>IF($A27="","",リレーエントリー用紙!AU31)</f>
        <v/>
      </c>
      <c r="N27" t="str">
        <f>IF($A27="","",リレーエントリー用紙!AV31)</f>
        <v/>
      </c>
    </row>
    <row r="28" spans="1:14">
      <c r="A28" t="str">
        <f>IF(リレーエントリー用紙!D32="","",リレーエントリー用紙!W32)</f>
        <v/>
      </c>
      <c r="B28" t="str">
        <f>IF(A28="","",IF(リレーエントリー用紙!E32="",申込書!$C$8,申込書!$C$8&amp;リレーエントリー用紙!E32))</f>
        <v/>
      </c>
      <c r="C28" t="str">
        <f>IF(A28="","",申込書!$AB$7)</f>
        <v/>
      </c>
      <c r="D28" t="str">
        <f t="shared" si="0"/>
        <v/>
      </c>
      <c r="E28" t="str">
        <f>IF(B28="","",リレーエントリー用紙!O32)</f>
        <v/>
      </c>
      <c r="F28" t="str">
        <f>IF(A28="","",リレーエントリー用紙!M32)</f>
        <v/>
      </c>
      <c r="G28" t="str">
        <f>IF(チーム!A28="","",申込書!$AB$6)</f>
        <v/>
      </c>
      <c r="H28" t="str">
        <f>IF(A28="","",リレーエントリー用紙!P32)</f>
        <v/>
      </c>
      <c r="I28" t="str">
        <f>IF(A28="","",リレーエントリー用紙!Q32)</f>
        <v/>
      </c>
      <c r="J28" t="str">
        <f>IF(A28="","",リレーエントリー用紙!R32)</f>
        <v/>
      </c>
      <c r="K28" t="str">
        <f>IF($A28="","",リレーエントリー用紙!AS32)</f>
        <v/>
      </c>
      <c r="L28" t="str">
        <f>IF($A28="","",リレーエントリー用紙!AT32)</f>
        <v/>
      </c>
      <c r="M28" t="str">
        <f>IF($A28="","",リレーエントリー用紙!AU32)</f>
        <v/>
      </c>
      <c r="N28" t="str">
        <f>IF($A28="","",リレーエントリー用紙!AV32)</f>
        <v/>
      </c>
    </row>
    <row r="29" spans="1:14">
      <c r="A29" t="str">
        <f>IF(リレーエントリー用紙!D33="","",リレーエントリー用紙!W33)</f>
        <v/>
      </c>
      <c r="B29" t="str">
        <f>IF(A29="","",IF(リレーエントリー用紙!E33="",申込書!$C$8,申込書!$C$8&amp;リレーエントリー用紙!E33))</f>
        <v/>
      </c>
      <c r="C29" t="str">
        <f>IF(A29="","",申込書!$AB$7)</f>
        <v/>
      </c>
      <c r="D29" t="str">
        <f t="shared" si="0"/>
        <v/>
      </c>
      <c r="E29" t="str">
        <f>IF(B29="","",リレーエントリー用紙!O33)</f>
        <v/>
      </c>
      <c r="F29" t="str">
        <f>IF(A29="","",リレーエントリー用紙!M33)</f>
        <v/>
      </c>
      <c r="G29" t="str">
        <f>IF(チーム!A29="","",申込書!$AB$6)</f>
        <v/>
      </c>
      <c r="H29" t="str">
        <f>IF(A29="","",リレーエントリー用紙!P33)</f>
        <v/>
      </c>
      <c r="I29" t="str">
        <f>IF(A29="","",リレーエントリー用紙!Q33)</f>
        <v/>
      </c>
      <c r="J29" t="str">
        <f>IF(A29="","",リレーエントリー用紙!R33)</f>
        <v/>
      </c>
      <c r="K29" t="str">
        <f>IF($A29="","",リレーエントリー用紙!AS33)</f>
        <v/>
      </c>
      <c r="L29" t="str">
        <f>IF($A29="","",リレーエントリー用紙!AT33)</f>
        <v/>
      </c>
      <c r="M29" t="str">
        <f>IF($A29="","",リレーエントリー用紙!AU33)</f>
        <v/>
      </c>
      <c r="N29" t="str">
        <f>IF($A29="","",リレーエントリー用紙!AV33)</f>
        <v/>
      </c>
    </row>
    <row r="30" spans="1:14">
      <c r="A30" t="str">
        <f>IF(リレーエントリー用紙!D34="","",リレーエントリー用紙!W34)</f>
        <v/>
      </c>
      <c r="B30" t="str">
        <f>IF(A30="","",IF(リレーエントリー用紙!E34="",申込書!$C$8,申込書!$C$8&amp;リレーエントリー用紙!E34))</f>
        <v/>
      </c>
      <c r="C30" t="str">
        <f>IF(A30="","",申込書!$AB$7)</f>
        <v/>
      </c>
      <c r="D30" t="str">
        <f t="shared" si="0"/>
        <v/>
      </c>
      <c r="E30" t="str">
        <f>IF(B30="","",リレーエントリー用紙!O34)</f>
        <v/>
      </c>
      <c r="F30" t="str">
        <f>IF(A30="","",リレーエントリー用紙!M34)</f>
        <v/>
      </c>
      <c r="G30" t="str">
        <f>IF(チーム!A30="","",申込書!$AB$6)</f>
        <v/>
      </c>
      <c r="H30" t="str">
        <f>IF(A30="","",リレーエントリー用紙!P34)</f>
        <v/>
      </c>
      <c r="I30" t="str">
        <f>IF(A30="","",リレーエントリー用紙!Q34)</f>
        <v/>
      </c>
      <c r="J30" t="str">
        <f>IF(A30="","",リレーエントリー用紙!R34)</f>
        <v/>
      </c>
      <c r="K30" t="str">
        <f>IF($A30="","",リレーエントリー用紙!AS34)</f>
        <v/>
      </c>
      <c r="L30" t="str">
        <f>IF($A30="","",リレーエントリー用紙!AT34)</f>
        <v/>
      </c>
      <c r="M30" t="str">
        <f>IF($A30="","",リレーエントリー用紙!AU34)</f>
        <v/>
      </c>
      <c r="N30" t="str">
        <f>IF($A30="","",リレーエントリー用紙!AV34)</f>
        <v/>
      </c>
    </row>
    <row r="31" spans="1:14">
      <c r="A31" t="str">
        <f>IF(リレーエントリー用紙!D35="","",リレーエントリー用紙!W35)</f>
        <v/>
      </c>
      <c r="B31" t="str">
        <f>IF(A31="","",IF(リレーエントリー用紙!E35="",申込書!$C$8,申込書!$C$8&amp;リレーエントリー用紙!E35))</f>
        <v/>
      </c>
      <c r="C31" t="str">
        <f>IF(A31="","",申込書!$AB$7)</f>
        <v/>
      </c>
      <c r="D31" t="str">
        <f t="shared" si="0"/>
        <v/>
      </c>
      <c r="E31" t="str">
        <f>IF(B31="","",リレーエントリー用紙!O35)</f>
        <v/>
      </c>
      <c r="F31" t="str">
        <f>IF(A31="","",リレーエントリー用紙!M35)</f>
        <v/>
      </c>
      <c r="G31" t="str">
        <f>IF(チーム!A31="","",申込書!$AB$6)</f>
        <v/>
      </c>
      <c r="H31" t="str">
        <f>IF(A31="","",リレーエントリー用紙!P35)</f>
        <v/>
      </c>
      <c r="I31" t="str">
        <f>IF(A31="","",リレーエントリー用紙!Q35)</f>
        <v/>
      </c>
      <c r="J31" t="str">
        <f>IF(A31="","",リレーエントリー用紙!R35)</f>
        <v/>
      </c>
      <c r="K31" t="str">
        <f>IF($A31="","",リレーエントリー用紙!AS35)</f>
        <v/>
      </c>
      <c r="L31" t="str">
        <f>IF($A31="","",リレーエントリー用紙!AT35)</f>
        <v/>
      </c>
      <c r="M31" t="str">
        <f>IF($A31="","",リレーエントリー用紙!AU35)</f>
        <v/>
      </c>
      <c r="N31" t="str">
        <f>IF($A31="","",リレーエントリー用紙!AV35)</f>
        <v/>
      </c>
    </row>
    <row r="32" spans="1:14">
      <c r="A32" t="str">
        <f>IF(リレーエントリー用紙!D36="","",リレーエントリー用紙!W36)</f>
        <v/>
      </c>
      <c r="B32" t="str">
        <f>IF(A32="","",IF(リレーエントリー用紙!E36="",申込書!$C$8,申込書!$C$8&amp;リレーエントリー用紙!E36))</f>
        <v/>
      </c>
      <c r="C32" t="str">
        <f>IF(A32="","",申込書!$AB$7)</f>
        <v/>
      </c>
      <c r="D32" t="str">
        <f t="shared" si="0"/>
        <v/>
      </c>
      <c r="E32" t="str">
        <f>IF(B32="","",リレーエントリー用紙!O36)</f>
        <v/>
      </c>
      <c r="F32" t="str">
        <f>IF(A32="","",リレーエントリー用紙!M36)</f>
        <v/>
      </c>
      <c r="G32" t="str">
        <f>IF(チーム!A32="","",申込書!$AB$6)</f>
        <v/>
      </c>
      <c r="H32" t="str">
        <f>IF(A32="","",リレーエントリー用紙!P36)</f>
        <v/>
      </c>
      <c r="I32" t="str">
        <f>IF(A32="","",リレーエントリー用紙!Q36)</f>
        <v/>
      </c>
      <c r="J32" t="str">
        <f>IF(A32="","",リレーエントリー用紙!R36)</f>
        <v/>
      </c>
      <c r="K32" t="str">
        <f>IF($A32="","",リレーエントリー用紙!AS36)</f>
        <v/>
      </c>
      <c r="L32" t="str">
        <f>IF($A32="","",リレーエントリー用紙!AT36)</f>
        <v/>
      </c>
      <c r="M32" t="str">
        <f>IF($A32="","",リレーエントリー用紙!AU36)</f>
        <v/>
      </c>
      <c r="N32" t="str">
        <f>IF($A32="","",リレーエントリー用紙!AV36)</f>
        <v/>
      </c>
    </row>
    <row r="33" spans="1:14">
      <c r="A33" t="str">
        <f>IF(リレーエントリー用紙!D37="","",リレーエントリー用紙!W37)</f>
        <v/>
      </c>
      <c r="B33" t="str">
        <f>IF(A33="","",IF(リレーエントリー用紙!E37="",申込書!$C$8,申込書!$C$8&amp;リレーエントリー用紙!E37))</f>
        <v/>
      </c>
      <c r="C33" t="str">
        <f>IF(A33="","",申込書!$AB$7)</f>
        <v/>
      </c>
      <c r="D33" t="str">
        <f t="shared" si="0"/>
        <v/>
      </c>
      <c r="E33" t="str">
        <f>IF(B33="","",リレーエントリー用紙!O37)</f>
        <v/>
      </c>
      <c r="F33" t="str">
        <f>IF(A33="","",リレーエントリー用紙!M37)</f>
        <v/>
      </c>
      <c r="G33" t="str">
        <f>IF(チーム!A33="","",申込書!$AB$6)</f>
        <v/>
      </c>
      <c r="H33" t="str">
        <f>IF(A33="","",リレーエントリー用紙!P37)</f>
        <v/>
      </c>
      <c r="I33" t="str">
        <f>IF(A33="","",リレーエントリー用紙!Q37)</f>
        <v/>
      </c>
      <c r="J33" t="str">
        <f>IF(A33="","",リレーエントリー用紙!R37)</f>
        <v/>
      </c>
      <c r="K33" t="str">
        <f>IF($A33="","",リレーエントリー用紙!AS37)</f>
        <v/>
      </c>
      <c r="L33" t="str">
        <f>IF($A33="","",リレーエントリー用紙!AT37)</f>
        <v/>
      </c>
      <c r="M33" t="str">
        <f>IF($A33="","",リレーエントリー用紙!AU37)</f>
        <v/>
      </c>
      <c r="N33" t="str">
        <f>IF($A33="","",リレーエントリー用紙!AV37)</f>
        <v/>
      </c>
    </row>
    <row r="34" spans="1:14">
      <c r="A34" t="str">
        <f>IF(リレーエントリー用紙!D38="","",リレーエントリー用紙!W38)</f>
        <v/>
      </c>
      <c r="B34" t="str">
        <f>IF(A34="","",IF(リレーエントリー用紙!E38="",申込書!$C$8,申込書!$C$8&amp;リレーエントリー用紙!E38))</f>
        <v/>
      </c>
      <c r="C34" t="str">
        <f>IF(A34="","",申込書!$AB$7)</f>
        <v/>
      </c>
      <c r="D34" t="str">
        <f t="shared" si="0"/>
        <v/>
      </c>
      <c r="E34" t="str">
        <f>IF(B34="","",リレーエントリー用紙!O38)</f>
        <v/>
      </c>
      <c r="F34" t="str">
        <f>IF(A34="","",リレーエントリー用紙!M38)</f>
        <v/>
      </c>
      <c r="G34" t="str">
        <f>IF(チーム!A34="","",申込書!$AB$6)</f>
        <v/>
      </c>
      <c r="H34" t="str">
        <f>IF(A34="","",リレーエントリー用紙!P38)</f>
        <v/>
      </c>
      <c r="I34" t="str">
        <f>IF(A34="","",リレーエントリー用紙!Q38)</f>
        <v/>
      </c>
      <c r="J34" t="str">
        <f>IF(A34="","",リレーエントリー用紙!R38)</f>
        <v/>
      </c>
      <c r="K34" t="str">
        <f>IF($A34="","",リレーエントリー用紙!AS38)</f>
        <v/>
      </c>
      <c r="L34" t="str">
        <f>IF($A34="","",リレーエントリー用紙!AT38)</f>
        <v/>
      </c>
      <c r="M34" t="str">
        <f>IF($A34="","",リレーエントリー用紙!AU38)</f>
        <v/>
      </c>
      <c r="N34" t="str">
        <f>IF($A34="","",リレーエントリー用紙!AV38)</f>
        <v/>
      </c>
    </row>
    <row r="35" spans="1:14">
      <c r="A35" t="str">
        <f>IF(リレーエントリー用紙!D39="","",リレーエントリー用紙!W39)</f>
        <v/>
      </c>
      <c r="B35" t="str">
        <f>IF(A35="","",IF(リレーエントリー用紙!E39="",申込書!$C$8,申込書!$C$8&amp;リレーエントリー用紙!E39))</f>
        <v/>
      </c>
      <c r="C35" t="str">
        <f>IF(A35="","",申込書!$AB$7)</f>
        <v/>
      </c>
      <c r="D35" t="str">
        <f t="shared" si="0"/>
        <v/>
      </c>
      <c r="E35" t="str">
        <f>IF(B35="","",リレーエントリー用紙!O39)</f>
        <v/>
      </c>
      <c r="F35" t="str">
        <f>IF(A35="","",リレーエントリー用紙!M39)</f>
        <v/>
      </c>
      <c r="G35" t="str">
        <f>IF(チーム!A35="","",申込書!$AB$6)</f>
        <v/>
      </c>
      <c r="H35" t="str">
        <f>IF(A35="","",リレーエントリー用紙!P39)</f>
        <v/>
      </c>
      <c r="I35" t="str">
        <f>IF(A35="","",リレーエントリー用紙!Q39)</f>
        <v/>
      </c>
      <c r="J35" t="str">
        <f>IF(A35="","",リレーエントリー用紙!R39)</f>
        <v/>
      </c>
      <c r="K35" t="str">
        <f>IF($A35="","",リレーエントリー用紙!AS39)</f>
        <v/>
      </c>
      <c r="L35" t="str">
        <f>IF($A35="","",リレーエントリー用紙!AT39)</f>
        <v/>
      </c>
      <c r="M35" t="str">
        <f>IF($A35="","",リレーエントリー用紙!AU39)</f>
        <v/>
      </c>
      <c r="N35" t="str">
        <f>IF($A35="","",リレーエントリー用紙!AV39)</f>
        <v/>
      </c>
    </row>
    <row r="36" spans="1:14">
      <c r="A36" t="str">
        <f>IF(リレーエントリー用紙!D40="","",リレーエントリー用紙!W40)</f>
        <v/>
      </c>
      <c r="B36" t="str">
        <f>IF(A36="","",IF(リレーエントリー用紙!E40="",申込書!$C$8,申込書!$C$8&amp;リレーエントリー用紙!E40))</f>
        <v/>
      </c>
      <c r="C36" t="str">
        <f>IF(A36="","",申込書!$AB$7)</f>
        <v/>
      </c>
      <c r="D36" t="str">
        <f t="shared" si="0"/>
        <v/>
      </c>
      <c r="E36" t="str">
        <f>IF(B36="","",リレーエントリー用紙!O40)</f>
        <v/>
      </c>
      <c r="F36" t="str">
        <f>IF(A36="","",リレーエントリー用紙!M40)</f>
        <v/>
      </c>
      <c r="G36" t="str">
        <f>IF(チーム!A36="","",申込書!$AB$6)</f>
        <v/>
      </c>
      <c r="H36" t="str">
        <f>IF(A36="","",リレーエントリー用紙!P40)</f>
        <v/>
      </c>
      <c r="I36" t="str">
        <f>IF(A36="","",リレーエントリー用紙!Q40)</f>
        <v/>
      </c>
      <c r="J36" t="str">
        <f>IF(A36="","",リレーエントリー用紙!R40)</f>
        <v/>
      </c>
      <c r="K36" t="str">
        <f>IF($A36="","",リレーエントリー用紙!AS40)</f>
        <v/>
      </c>
      <c r="L36" t="str">
        <f>IF($A36="","",リレーエントリー用紙!AT40)</f>
        <v/>
      </c>
      <c r="M36" t="str">
        <f>IF($A36="","",リレーエントリー用紙!AU40)</f>
        <v/>
      </c>
      <c r="N36" t="str">
        <f>IF($A36="","",リレーエントリー用紙!AV40)</f>
        <v/>
      </c>
    </row>
    <row r="37" spans="1:14">
      <c r="A37" t="str">
        <f>IF(リレーエントリー用紙!D41="","",リレーエントリー用紙!W41)</f>
        <v/>
      </c>
      <c r="B37" t="str">
        <f>IF(A37="","",IF(リレーエントリー用紙!E41="",申込書!$C$8,申込書!$C$8&amp;リレーエントリー用紙!E41))</f>
        <v/>
      </c>
      <c r="C37" t="str">
        <f>IF(A37="","",申込書!$AB$7)</f>
        <v/>
      </c>
      <c r="D37" t="str">
        <f t="shared" si="0"/>
        <v/>
      </c>
      <c r="E37" t="str">
        <f>IF(B37="","",リレーエントリー用紙!O41)</f>
        <v/>
      </c>
      <c r="F37" t="str">
        <f>IF(A37="","",リレーエントリー用紙!M41)</f>
        <v/>
      </c>
      <c r="G37" t="str">
        <f>IF(チーム!A37="","",申込書!$AB$6)</f>
        <v/>
      </c>
      <c r="H37" t="str">
        <f>IF(A37="","",リレーエントリー用紙!P41)</f>
        <v/>
      </c>
      <c r="I37" t="str">
        <f>IF(A37="","",リレーエントリー用紙!Q41)</f>
        <v/>
      </c>
      <c r="J37" t="str">
        <f>IF(A37="","",リレーエントリー用紙!R41)</f>
        <v/>
      </c>
      <c r="K37" t="str">
        <f>IF($A37="","",リレーエントリー用紙!AS41)</f>
        <v/>
      </c>
      <c r="L37" t="str">
        <f>IF($A37="","",リレーエントリー用紙!AT41)</f>
        <v/>
      </c>
      <c r="M37" t="str">
        <f>IF($A37="","",リレーエントリー用紙!AU41)</f>
        <v/>
      </c>
      <c r="N37" t="str">
        <f>IF($A37="","",リレーエントリー用紙!AV41)</f>
        <v/>
      </c>
    </row>
    <row r="38" spans="1:14">
      <c r="A38" t="str">
        <f>IF(リレーエントリー用紙!D42="","",リレーエントリー用紙!W42)</f>
        <v/>
      </c>
      <c r="B38" t="str">
        <f>IF(A38="","",IF(リレーエントリー用紙!E42="",申込書!$C$8,申込書!$C$8&amp;リレーエントリー用紙!E42))</f>
        <v/>
      </c>
      <c r="C38" t="str">
        <f>IF(A38="","",申込書!$AB$7)</f>
        <v/>
      </c>
      <c r="D38" t="str">
        <f t="shared" si="0"/>
        <v/>
      </c>
      <c r="E38" t="str">
        <f>IF(B38="","",リレーエントリー用紙!O42)</f>
        <v/>
      </c>
      <c r="F38" t="str">
        <f>IF(A38="","",リレーエントリー用紙!M42)</f>
        <v/>
      </c>
      <c r="G38" t="str">
        <f>IF(チーム!A38="","",申込書!$AB$6)</f>
        <v/>
      </c>
      <c r="H38" t="str">
        <f>IF(A38="","",リレーエントリー用紙!P42)</f>
        <v/>
      </c>
      <c r="I38" t="str">
        <f>IF(A38="","",リレーエントリー用紙!Q42)</f>
        <v/>
      </c>
      <c r="J38" t="str">
        <f>IF(A38="","",リレーエントリー用紙!R42)</f>
        <v/>
      </c>
      <c r="K38" t="str">
        <f>IF($A38="","",リレーエントリー用紙!AS42)</f>
        <v/>
      </c>
      <c r="L38" t="str">
        <f>IF($A38="","",リレーエントリー用紙!AT42)</f>
        <v/>
      </c>
      <c r="M38" t="str">
        <f>IF($A38="","",リレーエントリー用紙!AU42)</f>
        <v/>
      </c>
      <c r="N38" t="str">
        <f>IF($A38="","",リレーエントリー用紙!AV42)</f>
        <v/>
      </c>
    </row>
    <row r="39" spans="1:14">
      <c r="A39" t="str">
        <f>IF(リレーエントリー用紙!D43="","",リレーエントリー用紙!W43)</f>
        <v/>
      </c>
      <c r="B39" t="str">
        <f>IF(A39="","",IF(リレーエントリー用紙!E43="",申込書!$C$8,申込書!$C$8&amp;リレーエントリー用紙!E43))</f>
        <v/>
      </c>
      <c r="C39" t="str">
        <f>IF(A39="","",申込書!$AB$7)</f>
        <v/>
      </c>
      <c r="D39" t="str">
        <f t="shared" si="0"/>
        <v/>
      </c>
      <c r="E39" t="str">
        <f>IF(B39="","",リレーエントリー用紙!O43)</f>
        <v/>
      </c>
      <c r="F39" t="str">
        <f>IF(A39="","",リレーエントリー用紙!M43)</f>
        <v/>
      </c>
      <c r="G39" t="str">
        <f>IF(チーム!A39="","",申込書!$AB$6)</f>
        <v/>
      </c>
      <c r="H39" t="str">
        <f>IF(A39="","",リレーエントリー用紙!P43)</f>
        <v/>
      </c>
      <c r="I39" t="str">
        <f>IF(A39="","",リレーエントリー用紙!Q43)</f>
        <v/>
      </c>
      <c r="J39" t="str">
        <f>IF(A39="","",リレーエントリー用紙!R43)</f>
        <v/>
      </c>
      <c r="K39" t="str">
        <f>IF($A39="","",リレーエントリー用紙!AS43)</f>
        <v/>
      </c>
      <c r="L39" t="str">
        <f>IF($A39="","",リレーエントリー用紙!AT43)</f>
        <v/>
      </c>
      <c r="M39" t="str">
        <f>IF($A39="","",リレーエントリー用紙!AU43)</f>
        <v/>
      </c>
      <c r="N39" t="str">
        <f>IF($A39="","",リレーエントリー用紙!AV43)</f>
        <v/>
      </c>
    </row>
    <row r="40" spans="1:14">
      <c r="A40" t="str">
        <f>IF(リレーエントリー用紙!D44="","",リレーエントリー用紙!W44)</f>
        <v/>
      </c>
      <c r="B40" t="str">
        <f>IF(A40="","",IF(リレーエントリー用紙!E44="",申込書!$C$8,申込書!$C$8&amp;リレーエントリー用紙!E44))</f>
        <v/>
      </c>
      <c r="C40" t="str">
        <f>IF(A40="","",申込書!$AB$7)</f>
        <v/>
      </c>
      <c r="D40" t="str">
        <f t="shared" si="0"/>
        <v/>
      </c>
      <c r="E40" t="str">
        <f>IF(B40="","",リレーエントリー用紙!O44)</f>
        <v/>
      </c>
      <c r="F40" t="str">
        <f>IF(A40="","",リレーエントリー用紙!M44)</f>
        <v/>
      </c>
      <c r="G40" t="str">
        <f>IF(チーム!A40="","",申込書!$AB$6)</f>
        <v/>
      </c>
      <c r="H40" t="str">
        <f>IF(A40="","",リレーエントリー用紙!P44)</f>
        <v/>
      </c>
      <c r="I40" t="str">
        <f>IF(A40="","",リレーエントリー用紙!Q44)</f>
        <v/>
      </c>
      <c r="J40" t="str">
        <f>IF(A40="","",リレーエントリー用紙!R44)</f>
        <v/>
      </c>
      <c r="K40" t="str">
        <f>IF($A40="","",リレーエントリー用紙!AS44)</f>
        <v/>
      </c>
      <c r="L40" t="str">
        <f>IF($A40="","",リレーエントリー用紙!AT44)</f>
        <v/>
      </c>
      <c r="M40" t="str">
        <f>IF($A40="","",リレーエントリー用紙!AU44)</f>
        <v/>
      </c>
      <c r="N40" t="str">
        <f>IF($A40="","",リレーエントリー用紙!AV44)</f>
        <v/>
      </c>
    </row>
    <row r="41" spans="1:14">
      <c r="A41" t="str">
        <f>IF(リレーエントリー用紙!D45="","",リレーエントリー用紙!W45)</f>
        <v/>
      </c>
      <c r="B41" t="str">
        <f>IF(A41="","",IF(リレーエントリー用紙!E45="",申込書!$C$8,申込書!$C$8&amp;リレーエントリー用紙!E45))</f>
        <v/>
      </c>
      <c r="C41" t="str">
        <f>IF(A41="","",申込書!$AB$7)</f>
        <v/>
      </c>
      <c r="D41" t="str">
        <f t="shared" si="0"/>
        <v/>
      </c>
      <c r="E41" t="str">
        <f>IF(B41="","",リレーエントリー用紙!O45)</f>
        <v/>
      </c>
      <c r="F41" t="str">
        <f>IF(A41="","",リレーエントリー用紙!M45)</f>
        <v/>
      </c>
      <c r="G41" t="str">
        <f>IF(チーム!A41="","",申込書!$AB$6)</f>
        <v/>
      </c>
      <c r="H41" t="str">
        <f>IF(A41="","",リレーエントリー用紙!P45)</f>
        <v/>
      </c>
      <c r="I41" t="str">
        <f>IF(A41="","",リレーエントリー用紙!Q45)</f>
        <v/>
      </c>
      <c r="J41" t="str">
        <f>IF(A41="","",リレーエントリー用紙!R45)</f>
        <v/>
      </c>
      <c r="K41" t="str">
        <f>IF($A41="","",リレーエントリー用紙!AS45)</f>
        <v/>
      </c>
      <c r="L41" t="str">
        <f>IF($A41="","",リレーエントリー用紙!AT45)</f>
        <v/>
      </c>
      <c r="M41" t="str">
        <f>IF($A41="","",リレーエントリー用紙!AU45)</f>
        <v/>
      </c>
      <c r="N41" t="str">
        <f>IF($A41="","",リレーエントリー用紙!AV45)</f>
        <v/>
      </c>
    </row>
    <row r="42" spans="1:14">
      <c r="A42" t="str">
        <f>IF(リレーエントリー用紙!D46="","",リレーエントリー用紙!W46)</f>
        <v/>
      </c>
      <c r="B42" t="str">
        <f>IF(A42="","",IF(リレーエントリー用紙!E46="",申込書!$C$8,申込書!$C$8&amp;リレーエントリー用紙!E46))</f>
        <v/>
      </c>
      <c r="C42" t="str">
        <f>IF(A42="","",申込書!$AB$7)</f>
        <v/>
      </c>
      <c r="D42" t="str">
        <f t="shared" si="0"/>
        <v/>
      </c>
      <c r="E42" t="str">
        <f>IF(B42="","",リレーエントリー用紙!O46)</f>
        <v/>
      </c>
      <c r="F42" t="str">
        <f>IF(A42="","",リレーエントリー用紙!M46)</f>
        <v/>
      </c>
      <c r="G42" t="str">
        <f>IF(チーム!A42="","",申込書!$AB$6)</f>
        <v/>
      </c>
      <c r="H42" t="str">
        <f>IF(A42="","",リレーエントリー用紙!P46)</f>
        <v/>
      </c>
      <c r="I42" t="str">
        <f>IF(A42="","",リレーエントリー用紙!Q46)</f>
        <v/>
      </c>
      <c r="J42" t="str">
        <f>IF(A42="","",リレーエントリー用紙!R46)</f>
        <v/>
      </c>
      <c r="K42" t="str">
        <f>IF($A42="","",リレーエントリー用紙!AS46)</f>
        <v/>
      </c>
      <c r="L42" t="str">
        <f>IF($A42="","",リレーエントリー用紙!AT46)</f>
        <v/>
      </c>
      <c r="M42" t="str">
        <f>IF($A42="","",リレーエントリー用紙!AU46)</f>
        <v/>
      </c>
      <c r="N42" t="str">
        <f>IF($A42="","",リレーエントリー用紙!AV46)</f>
        <v/>
      </c>
    </row>
    <row r="43" spans="1:14">
      <c r="A43" t="str">
        <f>IF(リレーエントリー用紙!D47="","",リレーエントリー用紙!W47)</f>
        <v/>
      </c>
      <c r="B43" t="str">
        <f>IF(A43="","",IF(リレーエントリー用紙!E47="",申込書!$C$8,申込書!$C$8&amp;リレーエントリー用紙!E47))</f>
        <v/>
      </c>
      <c r="C43" t="str">
        <f>IF(A43="","",申込書!$AB$7)</f>
        <v/>
      </c>
      <c r="D43" t="str">
        <f t="shared" si="0"/>
        <v/>
      </c>
      <c r="E43" t="str">
        <f>IF(B43="","",リレーエントリー用紙!O47)</f>
        <v/>
      </c>
      <c r="F43" t="str">
        <f>IF(A43="","",リレーエントリー用紙!M47)</f>
        <v/>
      </c>
      <c r="G43" t="str">
        <f>IF(チーム!A43="","",申込書!$AB$6)</f>
        <v/>
      </c>
      <c r="H43" t="str">
        <f>IF(A43="","",リレーエントリー用紙!P47)</f>
        <v/>
      </c>
      <c r="I43" t="str">
        <f>IF(A43="","",リレーエントリー用紙!Q47)</f>
        <v/>
      </c>
      <c r="J43" t="str">
        <f>IF(A43="","",リレーエントリー用紙!R47)</f>
        <v/>
      </c>
      <c r="K43" t="str">
        <f>IF($A43="","",リレーエントリー用紙!AS47)</f>
        <v/>
      </c>
      <c r="L43" t="str">
        <f>IF($A43="","",リレーエントリー用紙!AT47)</f>
        <v/>
      </c>
      <c r="M43" t="str">
        <f>IF($A43="","",リレーエントリー用紙!AU47)</f>
        <v/>
      </c>
      <c r="N43" t="str">
        <f>IF($A43="","",リレーエントリー用紙!AV47)</f>
        <v/>
      </c>
    </row>
    <row r="44" spans="1:14">
      <c r="A44" t="str">
        <f>IF(リレーエントリー用紙!D48="","",リレーエントリー用紙!W48)</f>
        <v/>
      </c>
      <c r="B44" t="str">
        <f>IF(A44="","",IF(リレーエントリー用紙!E48="",申込書!$C$8,申込書!$C$8&amp;リレーエントリー用紙!E48))</f>
        <v/>
      </c>
      <c r="C44" t="str">
        <f>IF(A44="","",申込書!$AB$7)</f>
        <v/>
      </c>
      <c r="D44" t="str">
        <f t="shared" si="0"/>
        <v/>
      </c>
      <c r="E44" t="str">
        <f>IF(B44="","",リレーエントリー用紙!O48)</f>
        <v/>
      </c>
      <c r="F44" t="str">
        <f>IF(A44="","",リレーエントリー用紙!M48)</f>
        <v/>
      </c>
      <c r="G44" t="str">
        <f>IF(チーム!A44="","",申込書!$AB$6)</f>
        <v/>
      </c>
      <c r="H44" t="str">
        <f>IF(A44="","",リレーエントリー用紙!P48)</f>
        <v/>
      </c>
      <c r="I44" t="str">
        <f>IF(A44="","",リレーエントリー用紙!Q48)</f>
        <v/>
      </c>
      <c r="J44" t="str">
        <f>IF(A44="","",リレーエントリー用紙!R48)</f>
        <v/>
      </c>
      <c r="K44" t="str">
        <f>IF($A44="","",リレーエントリー用紙!AS48)</f>
        <v/>
      </c>
      <c r="L44" t="str">
        <f>IF($A44="","",リレーエントリー用紙!AT48)</f>
        <v/>
      </c>
      <c r="M44" t="str">
        <f>IF($A44="","",リレーエントリー用紙!AU48)</f>
        <v/>
      </c>
      <c r="N44" t="str">
        <f>IF($A44="","",リレーエントリー用紙!AV48)</f>
        <v/>
      </c>
    </row>
    <row r="45" spans="1:14">
      <c r="A45" t="str">
        <f>IF(リレーエントリー用紙!D49="","",リレーエントリー用紙!W49)</f>
        <v/>
      </c>
      <c r="B45" t="str">
        <f>IF(A45="","",IF(リレーエントリー用紙!E49="",申込書!$C$8,申込書!$C$8&amp;リレーエントリー用紙!E49))</f>
        <v/>
      </c>
      <c r="C45" t="str">
        <f>IF(A45="","",申込書!$AB$7)</f>
        <v/>
      </c>
      <c r="D45" t="str">
        <f t="shared" si="0"/>
        <v/>
      </c>
      <c r="E45" t="str">
        <f>IF(B45="","",リレーエントリー用紙!O49)</f>
        <v/>
      </c>
      <c r="F45" t="str">
        <f>IF(A45="","",リレーエントリー用紙!M49)</f>
        <v/>
      </c>
      <c r="G45" t="str">
        <f>IF(チーム!A45="","",申込書!$AB$6)</f>
        <v/>
      </c>
      <c r="H45" t="str">
        <f>IF(A45="","",リレーエントリー用紙!P49)</f>
        <v/>
      </c>
      <c r="I45" t="str">
        <f>IF(A45="","",リレーエントリー用紙!Q49)</f>
        <v/>
      </c>
      <c r="J45" t="str">
        <f>IF(A45="","",リレーエントリー用紙!R49)</f>
        <v/>
      </c>
      <c r="K45" t="str">
        <f>IF($A45="","",リレーエントリー用紙!AS49)</f>
        <v/>
      </c>
      <c r="L45" t="str">
        <f>IF($A45="","",リレーエントリー用紙!AT49)</f>
        <v/>
      </c>
      <c r="M45" t="str">
        <f>IF($A45="","",リレーエントリー用紙!AU49)</f>
        <v/>
      </c>
      <c r="N45" t="str">
        <f>IF($A45="","",リレーエントリー用紙!AV49)</f>
        <v/>
      </c>
    </row>
    <row r="46" spans="1:14">
      <c r="A46" t="str">
        <f>IF(リレーエントリー用紙!D50="","",リレーエントリー用紙!W50)</f>
        <v/>
      </c>
      <c r="B46" t="str">
        <f>IF(A46="","",IF(リレーエントリー用紙!E50="",申込書!$C$8,申込書!$C$8&amp;リレーエントリー用紙!E50))</f>
        <v/>
      </c>
      <c r="C46" t="str">
        <f>IF(A46="","",申込書!$AB$7)</f>
        <v/>
      </c>
      <c r="D46" t="str">
        <f t="shared" si="0"/>
        <v/>
      </c>
      <c r="E46" t="str">
        <f>IF(B46="","",リレーエントリー用紙!O50)</f>
        <v/>
      </c>
      <c r="F46" t="str">
        <f>IF(A46="","",リレーエントリー用紙!M50)</f>
        <v/>
      </c>
      <c r="G46" t="str">
        <f>IF(チーム!A46="","",申込書!$AB$6)</f>
        <v/>
      </c>
      <c r="H46" t="str">
        <f>IF(A46="","",リレーエントリー用紙!P50)</f>
        <v/>
      </c>
      <c r="I46" t="str">
        <f>IF(A46="","",リレーエントリー用紙!Q50)</f>
        <v/>
      </c>
      <c r="J46" t="str">
        <f>IF(A46="","",リレーエントリー用紙!R50)</f>
        <v/>
      </c>
      <c r="K46" t="str">
        <f>IF($A46="","",リレーエントリー用紙!AS50)</f>
        <v/>
      </c>
      <c r="L46" t="str">
        <f>IF($A46="","",リレーエントリー用紙!AT50)</f>
        <v/>
      </c>
      <c r="M46" t="str">
        <f>IF($A46="","",リレーエントリー用紙!AU50)</f>
        <v/>
      </c>
      <c r="N46" t="str">
        <f>IF($A46="","",リレーエントリー用紙!AV50)</f>
        <v/>
      </c>
    </row>
    <row r="47" spans="1:14">
      <c r="A47" t="str">
        <f>IF(リレーエントリー用紙!D51="","",リレーエントリー用紙!W51)</f>
        <v/>
      </c>
      <c r="B47" t="str">
        <f>IF(A47="","",IF(リレーエントリー用紙!E51="",申込書!$C$8,申込書!$C$8&amp;リレーエントリー用紙!E51))</f>
        <v/>
      </c>
      <c r="C47" t="str">
        <f>IF(A47="","",申込書!$AB$7)</f>
        <v/>
      </c>
      <c r="D47" t="str">
        <f t="shared" si="0"/>
        <v/>
      </c>
      <c r="E47" t="str">
        <f>IF(B47="","",リレーエントリー用紙!O51)</f>
        <v/>
      </c>
      <c r="F47" t="str">
        <f>IF(A47="","",リレーエントリー用紙!M51)</f>
        <v/>
      </c>
      <c r="G47" t="str">
        <f>IF(チーム!A47="","",申込書!$AB$6)</f>
        <v/>
      </c>
      <c r="H47" t="str">
        <f>IF(A47="","",リレーエントリー用紙!P51)</f>
        <v/>
      </c>
      <c r="I47" t="str">
        <f>IF(A47="","",リレーエントリー用紙!Q51)</f>
        <v/>
      </c>
      <c r="J47" t="str">
        <f>IF(A47="","",リレーエントリー用紙!R51)</f>
        <v/>
      </c>
      <c r="K47" t="str">
        <f>IF($A47="","",リレーエントリー用紙!AS51)</f>
        <v/>
      </c>
      <c r="L47" t="str">
        <f>IF($A47="","",リレーエントリー用紙!AT51)</f>
        <v/>
      </c>
      <c r="M47" t="str">
        <f>IF($A47="","",リレーエントリー用紙!AU51)</f>
        <v/>
      </c>
      <c r="N47" t="str">
        <f>IF($A47="","",リレーエントリー用紙!AV51)</f>
        <v/>
      </c>
    </row>
    <row r="48" spans="1:14">
      <c r="A48" t="str">
        <f>IF(リレーエントリー用紙!D52="","",リレーエントリー用紙!W52)</f>
        <v/>
      </c>
      <c r="B48" t="str">
        <f>IF(A48="","",IF(リレーエントリー用紙!E52="",申込書!$C$8,申込書!$C$8&amp;リレーエントリー用紙!E52))</f>
        <v/>
      </c>
      <c r="C48" t="str">
        <f>IF(A48="","",申込書!$AB$7)</f>
        <v/>
      </c>
      <c r="D48" t="str">
        <f t="shared" si="0"/>
        <v/>
      </c>
      <c r="E48" t="str">
        <f>IF(B48="","",リレーエントリー用紙!O52)</f>
        <v/>
      </c>
      <c r="F48" t="str">
        <f>IF(A48="","",リレーエントリー用紙!M52)</f>
        <v/>
      </c>
      <c r="G48" t="str">
        <f>IF(チーム!A48="","",申込書!$AB$6)</f>
        <v/>
      </c>
      <c r="H48" t="str">
        <f>IF(A48="","",リレーエントリー用紙!P52)</f>
        <v/>
      </c>
      <c r="I48" t="str">
        <f>IF(A48="","",リレーエントリー用紙!Q52)</f>
        <v/>
      </c>
      <c r="J48" t="str">
        <f>IF(A48="","",リレーエントリー用紙!R52)</f>
        <v/>
      </c>
      <c r="K48" t="str">
        <f>IF($A48="","",リレーエントリー用紙!AS52)</f>
        <v/>
      </c>
      <c r="L48" t="str">
        <f>IF($A48="","",リレーエントリー用紙!AT52)</f>
        <v/>
      </c>
      <c r="M48" t="str">
        <f>IF($A48="","",リレーエントリー用紙!AU52)</f>
        <v/>
      </c>
      <c r="N48" t="str">
        <f>IF($A48="","",リレーエントリー用紙!AV52)</f>
        <v/>
      </c>
    </row>
    <row r="49" spans="1:14">
      <c r="A49" t="str">
        <f>IF(リレーエントリー用紙!D53="","",リレーエントリー用紙!W53)</f>
        <v/>
      </c>
      <c r="B49" t="str">
        <f>IF(A49="","",IF(リレーエントリー用紙!E53="",申込書!$C$8,申込書!$C$8&amp;リレーエントリー用紙!E53))</f>
        <v/>
      </c>
      <c r="C49" t="str">
        <f>IF(A49="","",申込書!$AB$7)</f>
        <v/>
      </c>
      <c r="D49" t="str">
        <f t="shared" si="0"/>
        <v/>
      </c>
      <c r="E49" t="str">
        <f>IF(B49="","",リレーエントリー用紙!O53)</f>
        <v/>
      </c>
      <c r="F49" t="str">
        <f>IF(A49="","",リレーエントリー用紙!M53)</f>
        <v/>
      </c>
      <c r="G49" t="str">
        <f>IF(チーム!A49="","",申込書!$AB$6)</f>
        <v/>
      </c>
      <c r="H49" t="str">
        <f>IF(A49="","",リレーエントリー用紙!P53)</f>
        <v/>
      </c>
      <c r="I49" t="str">
        <f>IF(A49="","",リレーエントリー用紙!Q53)</f>
        <v/>
      </c>
      <c r="J49" t="str">
        <f>IF(A49="","",リレーエントリー用紙!R53)</f>
        <v/>
      </c>
      <c r="K49" t="str">
        <f>IF($A49="","",リレーエントリー用紙!AS53)</f>
        <v/>
      </c>
      <c r="L49" t="str">
        <f>IF($A49="","",リレーエントリー用紙!AT53)</f>
        <v/>
      </c>
      <c r="M49" t="str">
        <f>IF($A49="","",リレーエントリー用紙!AU53)</f>
        <v/>
      </c>
      <c r="N49" t="str">
        <f>IF($A49="","",リレーエントリー用紙!AV53)</f>
        <v/>
      </c>
    </row>
    <row r="50" spans="1:14">
      <c r="A50" t="str">
        <f>IF(リレーエントリー用紙!D54="","",リレーエントリー用紙!W54)</f>
        <v/>
      </c>
      <c r="B50" t="str">
        <f>IF(A50="","",IF(リレーエントリー用紙!E54="",申込書!$C$8,申込書!$C$8&amp;リレーエントリー用紙!E54))</f>
        <v/>
      </c>
      <c r="C50" t="str">
        <f>IF(A50="","",申込書!$AB$7)</f>
        <v/>
      </c>
      <c r="D50" t="str">
        <f t="shared" si="0"/>
        <v/>
      </c>
      <c r="E50" t="str">
        <f>IF(B50="","",リレーエントリー用紙!O54)</f>
        <v/>
      </c>
      <c r="F50" t="str">
        <f>IF(A50="","",リレーエントリー用紙!M54)</f>
        <v/>
      </c>
      <c r="G50" t="str">
        <f>IF(チーム!A50="","",申込書!$AB$6)</f>
        <v/>
      </c>
      <c r="H50" t="str">
        <f>IF(A50="","",リレーエントリー用紙!P54)</f>
        <v/>
      </c>
      <c r="I50" t="str">
        <f>IF(A50="","",リレーエントリー用紙!Q54)</f>
        <v/>
      </c>
      <c r="J50" t="str">
        <f>IF(A50="","",リレーエントリー用紙!R54)</f>
        <v/>
      </c>
      <c r="K50" t="str">
        <f>IF($A50="","",リレーエントリー用紙!AS54)</f>
        <v/>
      </c>
      <c r="L50" t="str">
        <f>IF($A50="","",リレーエントリー用紙!AT54)</f>
        <v/>
      </c>
      <c r="M50" t="str">
        <f>IF($A50="","",リレーエントリー用紙!AU54)</f>
        <v/>
      </c>
      <c r="N50" t="str">
        <f>IF($A50="","",リレーエントリー用紙!AV54)</f>
        <v/>
      </c>
    </row>
    <row r="51" spans="1:14">
      <c r="A51" t="str">
        <f>IF(リレーエントリー用紙!D55="","",リレーエントリー用紙!W55)</f>
        <v/>
      </c>
      <c r="B51" t="str">
        <f>IF(A51="","",IF(リレーエントリー用紙!E55="",申込書!$C$8,申込書!$C$8&amp;リレーエントリー用紙!E55))</f>
        <v/>
      </c>
      <c r="C51" t="str">
        <f>IF(A51="","",申込書!$AB$7)</f>
        <v/>
      </c>
      <c r="D51" t="str">
        <f t="shared" si="0"/>
        <v/>
      </c>
      <c r="E51" t="str">
        <f>IF(B51="","",リレーエントリー用紙!O55)</f>
        <v/>
      </c>
      <c r="F51" t="str">
        <f>IF(A51="","",リレーエントリー用紙!M55)</f>
        <v/>
      </c>
      <c r="G51" t="str">
        <f>IF(チーム!A51="","",申込書!$AB$6)</f>
        <v/>
      </c>
      <c r="H51" t="str">
        <f>IF(A51="","",リレーエントリー用紙!P55)</f>
        <v/>
      </c>
      <c r="I51" t="str">
        <f>IF(A51="","",リレーエントリー用紙!Q55)</f>
        <v/>
      </c>
      <c r="J51" t="str">
        <f>IF(A51="","",リレーエントリー用紙!R55)</f>
        <v/>
      </c>
      <c r="K51" t="str">
        <f>IF($A51="","",リレーエントリー用紙!AS55)</f>
        <v/>
      </c>
      <c r="L51" t="str">
        <f>IF($A51="","",リレーエントリー用紙!AT55)</f>
        <v/>
      </c>
      <c r="M51" t="str">
        <f>IF($A51="","",リレーエントリー用紙!AU55)</f>
        <v/>
      </c>
      <c r="N51" t="str">
        <f>IF($A51="","",リレーエントリー用紙!AV55)</f>
        <v/>
      </c>
    </row>
    <row r="52" spans="1:14">
      <c r="A52" t="str">
        <f>IF(リレーエントリー用紙!D56="","",リレーエントリー用紙!W56)</f>
        <v/>
      </c>
      <c r="B52" t="str">
        <f>IF(A52="","",IF(リレーエントリー用紙!E56="",申込書!$C$8,申込書!$C$8&amp;リレーエントリー用紙!E56))</f>
        <v/>
      </c>
      <c r="C52" t="str">
        <f>IF(A52="","",申込書!$AB$7)</f>
        <v/>
      </c>
      <c r="D52" t="str">
        <f t="shared" si="0"/>
        <v/>
      </c>
      <c r="E52" t="str">
        <f>IF(B52="","",リレーエントリー用紙!O56)</f>
        <v/>
      </c>
      <c r="F52" t="str">
        <f>IF(A52="","",リレーエントリー用紙!M56)</f>
        <v/>
      </c>
      <c r="G52" t="str">
        <f>IF(チーム!A52="","",申込書!$AB$6)</f>
        <v/>
      </c>
      <c r="H52" t="str">
        <f>IF(A52="","",リレーエントリー用紙!P56)</f>
        <v/>
      </c>
      <c r="I52" t="str">
        <f>IF(A52="","",リレーエントリー用紙!Q56)</f>
        <v/>
      </c>
      <c r="J52" t="str">
        <f>IF(A52="","",リレーエントリー用紙!R56)</f>
        <v/>
      </c>
      <c r="K52" t="str">
        <f>IF($A52="","",リレーエントリー用紙!AS56)</f>
        <v/>
      </c>
      <c r="L52" t="str">
        <f>IF($A52="","",リレーエントリー用紙!AT56)</f>
        <v/>
      </c>
      <c r="M52" t="str">
        <f>IF($A52="","",リレーエントリー用紙!AU56)</f>
        <v/>
      </c>
      <c r="N52" t="str">
        <f>IF($A52="","",リレーエントリー用紙!AV56)</f>
        <v/>
      </c>
    </row>
    <row r="53" spans="1:14">
      <c r="A53" t="str">
        <f>IF(リレーエントリー用紙!D57="","",リレーエントリー用紙!W57)</f>
        <v/>
      </c>
      <c r="B53" t="str">
        <f>IF(A53="","",IF(リレーエントリー用紙!E57="",申込書!$C$8,申込書!$C$8&amp;リレーエントリー用紙!E57))</f>
        <v/>
      </c>
      <c r="C53" t="str">
        <f>IF(A53="","",申込書!$AB$7)</f>
        <v/>
      </c>
      <c r="D53" t="str">
        <f t="shared" si="0"/>
        <v/>
      </c>
      <c r="E53" t="str">
        <f>IF(B53="","",リレーエントリー用紙!O57)</f>
        <v/>
      </c>
      <c r="F53" t="str">
        <f>IF(A53="","",リレーエントリー用紙!M57)</f>
        <v/>
      </c>
      <c r="G53" t="str">
        <f>IF(チーム!A53="","",申込書!$AB$6)</f>
        <v/>
      </c>
      <c r="H53" t="str">
        <f>IF(A53="","",リレーエントリー用紙!P57)</f>
        <v/>
      </c>
      <c r="I53" t="str">
        <f>IF(A53="","",リレーエントリー用紙!Q57)</f>
        <v/>
      </c>
      <c r="J53" t="str">
        <f>IF(A53="","",リレーエントリー用紙!R57)</f>
        <v/>
      </c>
      <c r="K53" t="str">
        <f>IF($A53="","",リレーエントリー用紙!AS57)</f>
        <v/>
      </c>
      <c r="L53" t="str">
        <f>IF($A53="","",リレーエントリー用紙!AT57)</f>
        <v/>
      </c>
      <c r="M53" t="str">
        <f>IF($A53="","",リレーエントリー用紙!AU57)</f>
        <v/>
      </c>
      <c r="N53" t="str">
        <f>IF($A53="","",リレーエントリー用紙!AV57)</f>
        <v/>
      </c>
    </row>
    <row r="54" spans="1:14">
      <c r="A54" t="str">
        <f>IF(リレーエントリー用紙!D58="","",リレーエントリー用紙!W58)</f>
        <v/>
      </c>
      <c r="B54" t="str">
        <f>IF(A54="","",IF(リレーエントリー用紙!E58="",申込書!$C$8,申込書!$C$8&amp;リレーエントリー用紙!E58))</f>
        <v/>
      </c>
      <c r="C54" t="str">
        <f>IF(A54="","",申込書!$AB$7)</f>
        <v/>
      </c>
      <c r="D54" t="str">
        <f t="shared" si="0"/>
        <v/>
      </c>
      <c r="E54" t="str">
        <f>IF(B54="","",リレーエントリー用紙!O58)</f>
        <v/>
      </c>
      <c r="F54" t="str">
        <f>IF(A54="","",リレーエントリー用紙!M58)</f>
        <v/>
      </c>
      <c r="G54" t="str">
        <f>IF(チーム!A54="","",申込書!$AB$6)</f>
        <v/>
      </c>
      <c r="H54" t="str">
        <f>IF(A54="","",リレーエントリー用紙!P58)</f>
        <v/>
      </c>
      <c r="I54" t="str">
        <f>IF(A54="","",リレーエントリー用紙!Q58)</f>
        <v/>
      </c>
      <c r="J54" t="str">
        <f>IF(A54="","",リレーエントリー用紙!R58)</f>
        <v/>
      </c>
      <c r="K54" t="str">
        <f>IF($A54="","",リレーエントリー用紙!AS58)</f>
        <v/>
      </c>
      <c r="L54" t="str">
        <f>IF($A54="","",リレーエントリー用紙!AT58)</f>
        <v/>
      </c>
      <c r="M54" t="str">
        <f>IF($A54="","",リレーエントリー用紙!AU58)</f>
        <v/>
      </c>
      <c r="N54" t="str">
        <f>IF($A54="","",リレーエントリー用紙!AV58)</f>
        <v/>
      </c>
    </row>
    <row r="55" spans="1:14">
      <c r="A55" t="str">
        <f>IF(リレーエントリー用紙!D59="","",リレーエントリー用紙!W59)</f>
        <v/>
      </c>
      <c r="B55" t="str">
        <f>IF(A55="","",IF(リレーエントリー用紙!E59="",申込書!$C$8,申込書!$C$8&amp;リレーエントリー用紙!E59))</f>
        <v/>
      </c>
      <c r="C55" t="str">
        <f>IF(A55="","",申込書!$AB$7)</f>
        <v/>
      </c>
      <c r="D55" t="str">
        <f t="shared" si="0"/>
        <v/>
      </c>
      <c r="E55" t="str">
        <f>IF(B55="","",リレーエントリー用紙!O59)</f>
        <v/>
      </c>
      <c r="F55" t="str">
        <f>IF(A55="","",リレーエントリー用紙!M59)</f>
        <v/>
      </c>
      <c r="G55" t="str">
        <f>IF(チーム!A55="","",申込書!$AB$6)</f>
        <v/>
      </c>
      <c r="H55" t="str">
        <f>IF(A55="","",リレーエントリー用紙!P59)</f>
        <v/>
      </c>
      <c r="I55" t="str">
        <f>IF(A55="","",リレーエントリー用紙!Q59)</f>
        <v/>
      </c>
      <c r="J55" t="str">
        <f>IF(A55="","",リレーエントリー用紙!R59)</f>
        <v/>
      </c>
      <c r="K55" t="str">
        <f>IF($A55="","",リレーエントリー用紙!AS59)</f>
        <v/>
      </c>
      <c r="L55" t="str">
        <f>IF($A55="","",リレーエントリー用紙!AT59)</f>
        <v/>
      </c>
      <c r="M55" t="str">
        <f>IF($A55="","",リレーエントリー用紙!AU59)</f>
        <v/>
      </c>
      <c r="N55" t="str">
        <f>IF($A55="","",リレーエントリー用紙!AV59)</f>
        <v/>
      </c>
    </row>
    <row r="56" spans="1:14">
      <c r="A56" t="str">
        <f>IF(リレーエントリー用紙!D60="","",リレーエントリー用紙!W60)</f>
        <v/>
      </c>
      <c r="B56" t="str">
        <f>IF(A56="","",IF(リレーエントリー用紙!E60="",申込書!$C$8,申込書!$C$8&amp;リレーエントリー用紙!E60))</f>
        <v/>
      </c>
      <c r="C56" t="str">
        <f>IF(A56="","",申込書!$AB$7)</f>
        <v/>
      </c>
      <c r="D56" t="str">
        <f t="shared" si="0"/>
        <v/>
      </c>
      <c r="E56" t="str">
        <f>IF(B56="","",リレーエントリー用紙!O60)</f>
        <v/>
      </c>
      <c r="F56" t="str">
        <f>IF(A56="","",リレーエントリー用紙!M60)</f>
        <v/>
      </c>
      <c r="G56" t="str">
        <f>IF(チーム!A56="","",申込書!$AB$6)</f>
        <v/>
      </c>
      <c r="H56" t="str">
        <f>IF(A56="","",リレーエントリー用紙!P60)</f>
        <v/>
      </c>
      <c r="I56" t="str">
        <f>IF(A56="","",リレーエントリー用紙!Q60)</f>
        <v/>
      </c>
      <c r="J56" t="str">
        <f>IF(A56="","",リレーエントリー用紙!R60)</f>
        <v/>
      </c>
      <c r="K56" t="str">
        <f>IF($A56="","",リレーエントリー用紙!AS60)</f>
        <v/>
      </c>
      <c r="L56" t="str">
        <f>IF($A56="","",リレーエントリー用紙!AT60)</f>
        <v/>
      </c>
      <c r="M56" t="str">
        <f>IF($A56="","",リレーエントリー用紙!AU60)</f>
        <v/>
      </c>
      <c r="N56" t="str">
        <f>IF($A56="","",リレーエントリー用紙!AV60)</f>
        <v/>
      </c>
    </row>
    <row r="57" spans="1:14">
      <c r="A57" t="str">
        <f>IF(リレーエントリー用紙!D61="","",リレーエントリー用紙!W61)</f>
        <v/>
      </c>
      <c r="B57" t="str">
        <f>IF(A57="","",IF(リレーエントリー用紙!E61="",申込書!$C$8,申込書!$C$8&amp;リレーエントリー用紙!E61))</f>
        <v/>
      </c>
      <c r="C57" t="str">
        <f>IF(A57="","",申込書!$AB$7)</f>
        <v/>
      </c>
      <c r="D57" t="str">
        <f t="shared" si="0"/>
        <v/>
      </c>
      <c r="E57" t="str">
        <f>IF(B57="","",リレーエントリー用紙!O61)</f>
        <v/>
      </c>
      <c r="F57" t="str">
        <f>IF(A57="","",リレーエントリー用紙!M61)</f>
        <v/>
      </c>
      <c r="G57" t="str">
        <f>IF(チーム!A57="","",申込書!$AB$6)</f>
        <v/>
      </c>
      <c r="H57" t="str">
        <f>IF(A57="","",リレーエントリー用紙!P61)</f>
        <v/>
      </c>
      <c r="I57" t="str">
        <f>IF(A57="","",リレーエントリー用紙!Q61)</f>
        <v/>
      </c>
      <c r="J57" t="str">
        <f>IF(A57="","",リレーエントリー用紙!R61)</f>
        <v/>
      </c>
      <c r="K57" t="str">
        <f>IF($A57="","",リレーエントリー用紙!AS61)</f>
        <v/>
      </c>
      <c r="L57" t="str">
        <f>IF($A57="","",リレーエントリー用紙!AT61)</f>
        <v/>
      </c>
      <c r="M57" t="str">
        <f>IF($A57="","",リレーエントリー用紙!AU61)</f>
        <v/>
      </c>
      <c r="N57" t="str">
        <f>IF($A57="","",リレーエントリー用紙!AV61)</f>
        <v/>
      </c>
    </row>
    <row r="58" spans="1:14">
      <c r="A58" t="str">
        <f>IF(リレーエントリー用紙!D62="","",リレーエントリー用紙!W62)</f>
        <v/>
      </c>
      <c r="B58" t="str">
        <f>IF(A58="","",IF(リレーエントリー用紙!E62="",申込書!$C$8,申込書!$C$8&amp;リレーエントリー用紙!E62))</f>
        <v/>
      </c>
      <c r="C58" t="str">
        <f>IF(A58="","",申込書!$AB$7)</f>
        <v/>
      </c>
      <c r="D58" t="str">
        <f t="shared" si="0"/>
        <v/>
      </c>
      <c r="E58" t="str">
        <f>IF(B58="","",リレーエントリー用紙!O62)</f>
        <v/>
      </c>
      <c r="F58" t="str">
        <f>IF(A58="","",リレーエントリー用紙!M62)</f>
        <v/>
      </c>
      <c r="G58" t="str">
        <f>IF(チーム!A58="","",申込書!$AB$6)</f>
        <v/>
      </c>
      <c r="H58" t="str">
        <f>IF(A58="","",リレーエントリー用紙!P62)</f>
        <v/>
      </c>
      <c r="I58" t="str">
        <f>IF(A58="","",リレーエントリー用紙!Q62)</f>
        <v/>
      </c>
      <c r="J58" t="str">
        <f>IF(A58="","",リレーエントリー用紙!R62)</f>
        <v/>
      </c>
      <c r="K58" t="str">
        <f>IF($A58="","",リレーエントリー用紙!AS62)</f>
        <v/>
      </c>
      <c r="L58" t="str">
        <f>IF($A58="","",リレーエントリー用紙!AT62)</f>
        <v/>
      </c>
      <c r="M58" t="str">
        <f>IF($A58="","",リレーエントリー用紙!AU62)</f>
        <v/>
      </c>
      <c r="N58" t="str">
        <f>IF($A58="","",リレーエントリー用紙!AV62)</f>
        <v/>
      </c>
    </row>
    <row r="59" spans="1:14">
      <c r="A59" t="str">
        <f>IF(リレーエントリー用紙!D63="","",リレーエントリー用紙!W63)</f>
        <v/>
      </c>
      <c r="B59" t="str">
        <f>IF(A59="","",IF(リレーエントリー用紙!E63="",申込書!$C$8,申込書!$C$8&amp;リレーエントリー用紙!E63))</f>
        <v/>
      </c>
      <c r="C59" t="str">
        <f>IF(A59="","",申込書!$AB$7)</f>
        <v/>
      </c>
      <c r="D59" t="str">
        <f t="shared" si="0"/>
        <v/>
      </c>
      <c r="E59" t="str">
        <f>IF(B59="","",リレーエントリー用紙!O63)</f>
        <v/>
      </c>
      <c r="F59" t="str">
        <f>IF(A59="","",リレーエントリー用紙!M63)</f>
        <v/>
      </c>
      <c r="G59" t="str">
        <f>IF(チーム!A59="","",申込書!$AB$6)</f>
        <v/>
      </c>
      <c r="H59" t="str">
        <f>IF(A59="","",リレーエントリー用紙!P63)</f>
        <v/>
      </c>
      <c r="I59" t="str">
        <f>IF(A59="","",リレーエントリー用紙!Q63)</f>
        <v/>
      </c>
      <c r="J59" t="str">
        <f>IF(A59="","",リレーエントリー用紙!R63)</f>
        <v/>
      </c>
      <c r="K59" t="str">
        <f>IF($A59="","",リレーエントリー用紙!AS63)</f>
        <v/>
      </c>
      <c r="L59" t="str">
        <f>IF($A59="","",リレーエントリー用紙!AT63)</f>
        <v/>
      </c>
      <c r="M59" t="str">
        <f>IF($A59="","",リレーエントリー用紙!AU63)</f>
        <v/>
      </c>
      <c r="N59" t="str">
        <f>IF($A59="","",リレーエントリー用紙!AV63)</f>
        <v/>
      </c>
    </row>
    <row r="60" spans="1:14">
      <c r="A60" t="str">
        <f>IF(リレーエントリー用紙!D64="","",リレーエントリー用紙!W64)</f>
        <v/>
      </c>
      <c r="B60" t="str">
        <f>IF(A60="","",IF(リレーエントリー用紙!E64="",申込書!$C$8,申込書!$C$8&amp;リレーエントリー用紙!E64))</f>
        <v/>
      </c>
      <c r="C60" t="str">
        <f>IF(A60="","",申込書!$AB$7)</f>
        <v/>
      </c>
      <c r="D60" t="str">
        <f t="shared" si="0"/>
        <v/>
      </c>
      <c r="E60" t="str">
        <f>IF(B60="","",リレーエントリー用紙!O64)</f>
        <v/>
      </c>
      <c r="F60" t="str">
        <f>IF(A60="","",リレーエントリー用紙!M64)</f>
        <v/>
      </c>
      <c r="G60" t="str">
        <f>IF(チーム!A60="","",申込書!$AB$6)</f>
        <v/>
      </c>
      <c r="H60" t="str">
        <f>IF(A60="","",リレーエントリー用紙!P64)</f>
        <v/>
      </c>
      <c r="I60" t="str">
        <f>IF(A60="","",リレーエントリー用紙!Q64)</f>
        <v/>
      </c>
      <c r="J60" t="str">
        <f>IF(A60="","",リレーエントリー用紙!R64)</f>
        <v/>
      </c>
      <c r="K60" t="str">
        <f>IF($A60="","",リレーエントリー用紙!AS64)</f>
        <v/>
      </c>
      <c r="L60" t="str">
        <f>IF($A60="","",リレーエントリー用紙!AT64)</f>
        <v/>
      </c>
      <c r="M60" t="str">
        <f>IF($A60="","",リレーエントリー用紙!AU64)</f>
        <v/>
      </c>
      <c r="N60" t="str">
        <f>IF($A60="","",リレーエントリー用紙!AV64)</f>
        <v/>
      </c>
    </row>
    <row r="61" spans="1:14">
      <c r="A61" s="52" t="str">
        <f>IF(リレーエントリー用紙!D65="","",リレーエントリー用紙!W65)</f>
        <v/>
      </c>
      <c r="B61" s="52" t="str">
        <f>IF(A61="","",IF(リレーエントリー用紙!E65="",申込書!$C$8,申込書!$C$8&amp;リレーエントリー用紙!E65))</f>
        <v/>
      </c>
      <c r="C61" s="52" t="str">
        <f>IF(A61="","",申込書!$AB$7)</f>
        <v/>
      </c>
      <c r="D61" s="52" t="str">
        <f t="shared" si="0"/>
        <v/>
      </c>
      <c r="E61" s="52" t="str">
        <f>IF(B61="","",リレーエントリー用紙!O65)</f>
        <v/>
      </c>
      <c r="F61" s="52" t="str">
        <f>IF(A61="","",リレーエントリー用紙!M65)</f>
        <v/>
      </c>
      <c r="G61" s="52" t="str">
        <f>IF(チーム!A61="","",申込書!$AB$6)</f>
        <v/>
      </c>
      <c r="H61" s="52" t="str">
        <f>IF(A61="","",リレーエントリー用紙!P65)</f>
        <v/>
      </c>
      <c r="I61" s="52" t="str">
        <f>IF(A61="","",リレーエントリー用紙!Q65)</f>
        <v/>
      </c>
      <c r="J61" s="52" t="str">
        <f>IF(A61="","",リレーエントリー用紙!R65)</f>
        <v/>
      </c>
      <c r="K61" s="52" t="str">
        <f>IF($A61="","",リレーエントリー用紙!AS65)</f>
        <v/>
      </c>
      <c r="L61" s="52" t="str">
        <f>IF($A61="","",リレーエントリー用紙!AT65)</f>
        <v/>
      </c>
      <c r="M61" s="52" t="str">
        <f>IF($A61="","",リレーエントリー用紙!AU65)</f>
        <v/>
      </c>
      <c r="N61" s="52" t="str">
        <f>IF($A61="","",リレーエントリー用紙!AV65)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V209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1.710937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" style="3" hidden="1" customWidth="1"/>
    <col min="87" max="87" width="9.140625" style="3" hidden="1" customWidth="1"/>
    <col min="88" max="91" width="0" style="3" hidden="1" customWidth="1"/>
    <col min="92" max="96" width="0" style="8" hidden="1" customWidth="1"/>
    <col min="97" max="97" width="0" style="3" hidden="1" customWidth="1"/>
    <col min="98" max="98" width="16" style="3" hidden="1" customWidth="1"/>
    <col min="99" max="118" width="0" style="3" hidden="1" customWidth="1"/>
    <col min="119" max="16384" width="9.140625" style="3"/>
  </cols>
  <sheetData>
    <row r="1" spans="1:100" ht="16.5" customHeight="1">
      <c r="A1" s="17" t="str">
        <f>申込書!B1</f>
        <v>第16回岐阜県民スポーツ大会水泳競技大会</v>
      </c>
      <c r="G1" s="2"/>
      <c r="H1" s="12"/>
      <c r="M1" s="18"/>
      <c r="N1" s="12"/>
      <c r="O1" s="12"/>
      <c r="P1" s="127" t="s">
        <v>177</v>
      </c>
      <c r="Q1" s="128"/>
      <c r="R1" s="129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DATEVALUE(YEAR(申込書!B3)&amp;"/04/01")</f>
        <v>45383</v>
      </c>
      <c r="AK1" s="5"/>
      <c r="AL1" s="5"/>
      <c r="AM1" s="5"/>
      <c r="AN1" s="5"/>
      <c r="AO1" s="5"/>
      <c r="AP1" s="3" t="str">
        <f>YEAR(AJ1)&amp;RIGHT("0"&amp;MONTH(AJ1),2)&amp;RIGHT("0"&amp;DAY(AJ1),2)</f>
        <v>20240401</v>
      </c>
    </row>
    <row r="2" spans="1:100" ht="16.5" customHeight="1">
      <c r="A2" s="162" t="str">
        <f>申込書!AB6</f>
        <v/>
      </c>
      <c r="B2" s="162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DATEVALUE(YEAR(AJ1)&amp;"/04/01")</f>
        <v>45383</v>
      </c>
      <c r="AK2" s="5"/>
      <c r="AL2" s="5"/>
      <c r="AM2" s="5"/>
      <c r="AN2" s="5"/>
      <c r="AO2" s="5"/>
      <c r="AP2" s="3" t="str">
        <f>YEAR(AJ2)&amp;RIGHT("0"&amp;MONTH(AJ2),2)&amp;RIGHT("0"&amp;DAY(AJ2),2)</f>
        <v>20240401</v>
      </c>
    </row>
    <row r="3" spans="1:100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100" s="8" customFormat="1" ht="24.75" customHeight="1">
      <c r="A4" s="13" t="s">
        <v>2</v>
      </c>
      <c r="B4" s="13" t="s">
        <v>1</v>
      </c>
      <c r="C4" s="159" t="s">
        <v>335</v>
      </c>
      <c r="D4" s="161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59" t="s">
        <v>47</v>
      </c>
      <c r="N4" s="160"/>
      <c r="O4" s="161"/>
      <c r="P4" s="159" t="s">
        <v>48</v>
      </c>
      <c r="Q4" s="160"/>
      <c r="R4" s="161"/>
      <c r="S4" s="159" t="s">
        <v>148</v>
      </c>
      <c r="T4" s="160"/>
      <c r="U4" s="160"/>
      <c r="V4" s="160"/>
      <c r="W4" s="160"/>
      <c r="X4" s="161"/>
      <c r="Y4" s="166" t="s">
        <v>82</v>
      </c>
      <c r="Z4" s="166"/>
      <c r="AA4" s="13" t="s">
        <v>343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176</v>
      </c>
      <c r="BE4" s="11" t="s">
        <v>174</v>
      </c>
      <c r="BF4" s="11" t="s">
        <v>173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3" t="s">
        <v>100</v>
      </c>
      <c r="BL4" s="164"/>
      <c r="BM4" s="165"/>
      <c r="BN4" s="163" t="s">
        <v>47</v>
      </c>
      <c r="BO4" s="164"/>
      <c r="BP4" s="165"/>
      <c r="BQ4" s="163" t="s">
        <v>48</v>
      </c>
      <c r="BR4" s="164"/>
      <c r="BS4" s="165"/>
      <c r="BT4" s="163" t="s">
        <v>148</v>
      </c>
      <c r="BU4" s="165"/>
      <c r="BV4" s="163" t="s">
        <v>126</v>
      </c>
      <c r="BW4" s="164"/>
      <c r="BX4" s="165"/>
    </row>
    <row r="5" spans="1:100" ht="24.75" customHeight="1">
      <c r="A5" s="2" t="s">
        <v>25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109</v>
      </c>
      <c r="O5" s="33" t="s">
        <v>193</v>
      </c>
      <c r="P5" s="33" t="s">
        <v>46</v>
      </c>
      <c r="Q5" s="13" t="s">
        <v>109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7" t="s">
        <v>117</v>
      </c>
      <c r="AJ5" s="168"/>
      <c r="AM5" s="59" t="s">
        <v>146</v>
      </c>
      <c r="AN5" t="s">
        <v>2</v>
      </c>
      <c r="AO5" t="s">
        <v>144</v>
      </c>
      <c r="AP5" t="s">
        <v>145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192</v>
      </c>
      <c r="BQ5" s="6" t="s">
        <v>2</v>
      </c>
      <c r="BR5" s="6" t="s">
        <v>91</v>
      </c>
      <c r="BS5" s="66" t="s">
        <v>192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P5" s="8" t="s">
        <v>281</v>
      </c>
      <c r="CQ5" s="8" t="s">
        <v>282</v>
      </c>
      <c r="CR5" s="8" t="s">
        <v>283</v>
      </c>
    </row>
    <row r="6" spans="1:100" ht="24.75" customHeight="1">
      <c r="A6" s="33" t="str">
        <f>IF(B6="","",1)</f>
        <v/>
      </c>
      <c r="B6" s="37"/>
      <c r="C6" s="93" t="str">
        <f>IF(D6="","",VLOOKUP(D6,$CT$7:$CV$9,3,0))</f>
        <v/>
      </c>
      <c r="D6" s="38"/>
      <c r="E6" s="38"/>
      <c r="F6" s="38" t="s">
        <v>178</v>
      </c>
      <c r="G6" s="33" t="str">
        <f t="shared" ref="G6:G37" si="0">IF(B6="","",BC6)</f>
        <v/>
      </c>
      <c r="H6" s="84" t="str">
        <f>IF(B6="","",VLOOKUP(AX6,$CP$6:$CR$17,3,0))</f>
        <v/>
      </c>
      <c r="I6" s="39"/>
      <c r="J6" s="39"/>
      <c r="K6" s="39"/>
      <c r="L6" s="39"/>
      <c r="M6" s="39"/>
      <c r="N6" s="40"/>
      <c r="O6" s="40"/>
      <c r="P6" s="39"/>
      <c r="Q6" s="40"/>
      <c r="R6" s="40"/>
      <c r="S6" s="39"/>
      <c r="T6" s="39"/>
      <c r="U6" s="39"/>
      <c r="V6" s="39"/>
      <c r="W6" s="39"/>
      <c r="X6" s="40"/>
      <c r="Y6" s="41"/>
      <c r="Z6" s="40"/>
      <c r="AA6" s="102"/>
      <c r="AB6" s="9"/>
      <c r="AC6" s="48">
        <f t="shared" ref="AC6:AC37" si="1">IF(M6="リレーのみ",0,IF(M6="",0,1))</f>
        <v>0</v>
      </c>
      <c r="AD6" s="48">
        <f t="shared" ref="AD6:AD37" si="2">IF(P6="",0,1)</f>
        <v>0</v>
      </c>
      <c r="AE6" s="48">
        <f t="shared" ref="AE6:AE37" si="3">IF(S6="",0,1)</f>
        <v>0</v>
      </c>
      <c r="AF6" s="48">
        <f>SUM(AC6:AE6)</f>
        <v>0</v>
      </c>
      <c r="AG6" s="48">
        <f t="shared" ref="AG6:AG37" si="4">IF(M6="",0,IF(M6=P6,1,IF(P6="",0,IF(M6=S6,1,IF(P6=S6,1,0)))))</f>
        <v>0</v>
      </c>
      <c r="AH6" s="14" t="str">
        <f>IF(I6="","",申込書!$AB$6)</f>
        <v/>
      </c>
      <c r="AI6" s="49" t="str">
        <f t="shared" ref="AI6:AI37" si="5">IF(OR(I6="",Y6=""),"",LEFT(Y6,2)&amp;RIGHT(Y6,3))</f>
        <v/>
      </c>
      <c r="AJ6" s="49" t="str">
        <f t="shared" ref="AJ6:AJ69" si="6">IF(OR(J6="",Z6=""),"",Z6)</f>
        <v/>
      </c>
      <c r="AK6" s="50"/>
      <c r="AM6" s="60" t="s">
        <v>151</v>
      </c>
      <c r="AN6">
        <v>1</v>
      </c>
      <c r="AO6">
        <v>1</v>
      </c>
      <c r="AP6">
        <v>50</v>
      </c>
      <c r="AR6">
        <v>1</v>
      </c>
      <c r="AS6">
        <f>IF(OR(AV6="",BI6=5),AS5,AS5+1)</f>
        <v>0</v>
      </c>
      <c r="AT6" t="str">
        <f t="shared" ref="AT6:AT37" si="7">IF(OR(AV6="",BI6=5),"",AS6)</f>
        <v/>
      </c>
      <c r="AU6">
        <f t="shared" ref="AU6:AU37" si="8">LEN(TRIM(I6))+LEN(TRIM(J6))</f>
        <v>0</v>
      </c>
      <c r="AV6" t="str">
        <f t="shared" ref="AV6:AV37" si="9">IF(AND(M6="",P6=""),"",IF(AU6=2,TRIM(I6)&amp;"      "&amp;TRIM(J6),IF(AU6=3,TRIM(I6)&amp;"    "&amp;TRIM(J6),IF(AU6=4,TRIM(I6)&amp;"  "&amp;TRIM(J6),TRIM(I6)&amp;TRIM(J6)))))</f>
        <v/>
      </c>
      <c r="AW6" t="str">
        <f t="shared" ref="AW6:AW69" si="10">IF(AV6="","",I6&amp;"  "&amp;J6)</f>
        <v/>
      </c>
      <c r="AX6">
        <f>IF(G6&lt;25,24,IF(G6&gt;74,75,G6-MOD(G6,5)))</f>
        <v>75</v>
      </c>
      <c r="AY6">
        <f>IF(AX6="","",VLOOKUP(AX6,$CP$6:$CR$17,2,0))</f>
        <v>12</v>
      </c>
      <c r="AZ6">
        <v>0</v>
      </c>
      <c r="BA6" t="str">
        <f t="shared" ref="BA6:BA37" si="11">K6&amp;" "&amp;L6</f>
        <v xml:space="preserve"> </v>
      </c>
      <c r="BB6">
        <v>1</v>
      </c>
      <c r="BC6" t="str">
        <f>IF(B6="","",INT(($AP$1-BD6)/10000))</f>
        <v/>
      </c>
      <c r="BD6" t="str">
        <f t="shared" ref="BD6:BD37" si="12">YEAR(B6)&amp;RIGHT("0"&amp;MONTH(B6),2)&amp;RIGHT("0"&amp;DAY(B6),2)</f>
        <v>19000100</v>
      </c>
      <c r="BE6" t="str">
        <f t="shared" ref="BE6:BE37" si="13">IF(B6="","",5)</f>
        <v/>
      </c>
      <c r="BF6" t="str">
        <f t="shared" ref="BF6:BF37" si="14">IF(B6="","",0)</f>
        <v/>
      </c>
      <c r="BG6" t="str">
        <f t="shared" ref="BG6:BG37" si="15">IF(B6="","",INT(($AP$2-BD6)/10000))</f>
        <v/>
      </c>
      <c r="BH6">
        <f t="shared" ref="BH6:BH37" si="16">IF(D6="100歳",1,IF(D6="他チーム",5,0))</f>
        <v>0</v>
      </c>
      <c r="BI6">
        <f t="shared" ref="BI6:BI37" si="17">IF(I6="",0,IF(AND(Y6="",Z6=""),0,5))</f>
        <v>0</v>
      </c>
      <c r="BJ6" t="str">
        <f>IF(D6="","",VLOOKUP(D6,$CT$7:$CU$9,2,0))</f>
        <v/>
      </c>
      <c r="BK6" s="27" t="str">
        <f t="shared" ref="BK6:BK37" si="18">IF(M6="","",VLOOKUP(M6,$AM$6:$AP$10,2,0))</f>
        <v/>
      </c>
      <c r="BL6" s="27" t="str">
        <f t="shared" ref="BL6:BL37" si="19">IF(P6="","",VLOOKUP(P6,$AM$6:$AP$10,2,0))</f>
        <v/>
      </c>
      <c r="BM6" s="27" t="str">
        <f t="shared" ref="BM6:BM37" si="20">IF(S6="","",VLOOKUP(S6,$AM$6:$AP$16,2,0)+IF(AZ6=0,1,0))</f>
        <v/>
      </c>
      <c r="BN6" s="27" t="str">
        <f t="shared" ref="BN6:BN37" si="21">IF(M6="","",VLOOKUP(M6,$AM$6:$AP$10,3,0))</f>
        <v/>
      </c>
      <c r="BO6" s="27" t="str">
        <f t="shared" ref="BO6:BO37" si="22">IF(M6="","",VLOOKUP(M6,$AM$6:$AP$10,4,0))</f>
        <v/>
      </c>
      <c r="BP6" s="27">
        <f t="shared" ref="BP6:BP37" si="23">IF(O6="オープン",5,0)</f>
        <v>0</v>
      </c>
      <c r="BQ6" s="27" t="str">
        <f t="shared" ref="BQ6:BQ37" si="24">IF(P6="","",VLOOKUP(P6,$AM$6:$AP$9,3,0))</f>
        <v/>
      </c>
      <c r="BR6" s="27" t="str">
        <f t="shared" ref="BR6:BR37" si="25">IF(P6="","",VLOOKUP(P6,$AM$6:$AP$9,4,0))</f>
        <v/>
      </c>
      <c r="BS6" s="27">
        <f t="shared" ref="BS6:BS37" si="26">IF(R6="オープン",5,0)</f>
        <v>0</v>
      </c>
      <c r="BT6" s="27" t="str">
        <f t="shared" ref="BT6:BT37" si="27">IF(S6="","",VLOOKUP(S6,$AM$6:$AP$16,3,0))</f>
        <v/>
      </c>
      <c r="BU6" s="27" t="str">
        <f t="shared" ref="BU6:BU37" si="28">IF(S6="","",VLOOKUP(S6,$AM$6:$AP$16,4,0))</f>
        <v/>
      </c>
      <c r="BV6" s="27" t="str">
        <f t="shared" ref="BV6:BV37" si="29">IF(N6="","999:99.99"," "&amp;LEFT(RIGHT("        "&amp;TEXT(N6,"0.00"),7),2)&amp;":"&amp;RIGHT(TEXT(N6,"0.00"),5))</f>
        <v>999:99.99</v>
      </c>
      <c r="BW6" s="27" t="str">
        <f t="shared" ref="BW6:BW37" si="30">IF(Q6="","999:99.99"," "&amp;LEFT(RIGHT("        "&amp;TEXT(Q6,"0.00"),7),2)&amp;":"&amp;RIGHT(TEXT(Q6,"0.00"),5))</f>
        <v>999:99.99</v>
      </c>
      <c r="BX6" s="27" t="str">
        <f t="shared" ref="BX6:BX37" si="31">IF(X6="","999:99.99"," "&amp;LEFT(RIGHT("        "&amp;TEXT(X6,"0.00"),7),2)&amp;":"&amp;RIGHT(TEXT(X6,"0.00"),5))</f>
        <v>999:99.99</v>
      </c>
      <c r="BY6" s="58" t="str">
        <f t="shared" ref="BY6:BY69" si="3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N6" s="85" t="str">
        <f t="shared" ref="CN6:CN37" si="33">H6</f>
        <v/>
      </c>
      <c r="CO6" s="3">
        <f>AA6</f>
        <v>0</v>
      </c>
      <c r="CP6" s="8">
        <v>24</v>
      </c>
      <c r="CQ6" s="8">
        <v>1</v>
      </c>
      <c r="CR6" s="8" t="s">
        <v>284</v>
      </c>
      <c r="CS6" s="94" t="str">
        <f>C6</f>
        <v/>
      </c>
    </row>
    <row r="7" spans="1:100" ht="24.75" customHeight="1">
      <c r="A7" s="33" t="str">
        <f t="shared" ref="A7:A37" si="34">IF(B7="","",A6+1)</f>
        <v/>
      </c>
      <c r="B7" s="37"/>
      <c r="C7" s="93" t="str">
        <f t="shared" ref="C7:C70" si="35">IF(D7="","",VLOOKUP(D7,$CT$7:$CV$9,3,0))</f>
        <v/>
      </c>
      <c r="D7" s="38"/>
      <c r="E7" s="38"/>
      <c r="F7" s="38" t="s">
        <v>178</v>
      </c>
      <c r="G7" s="33" t="str">
        <f t="shared" si="0"/>
        <v/>
      </c>
      <c r="H7" s="84" t="str">
        <f t="shared" ref="H7:H70" si="36">IF(B7="","",VLOOKUP(AX7,$CP$6:$CR$17,3,0))</f>
        <v/>
      </c>
      <c r="I7" s="39"/>
      <c r="J7" s="39"/>
      <c r="K7" s="39"/>
      <c r="L7" s="39"/>
      <c r="M7" s="39"/>
      <c r="N7" s="40"/>
      <c r="O7" s="40"/>
      <c r="P7" s="39"/>
      <c r="Q7" s="40"/>
      <c r="R7" s="40"/>
      <c r="S7" s="39"/>
      <c r="T7" s="39"/>
      <c r="U7" s="39"/>
      <c r="V7" s="39"/>
      <c r="W7" s="39"/>
      <c r="X7" s="40"/>
      <c r="Y7" s="41"/>
      <c r="Z7" s="40"/>
      <c r="AA7" s="102"/>
      <c r="AB7" s="9"/>
      <c r="AC7" s="48">
        <f t="shared" si="1"/>
        <v>0</v>
      </c>
      <c r="AD7" s="48">
        <f t="shared" si="2"/>
        <v>0</v>
      </c>
      <c r="AE7" s="48">
        <f t="shared" si="3"/>
        <v>0</v>
      </c>
      <c r="AF7" s="48">
        <f t="shared" ref="AF7:AF54" si="37">SUM(AC7:AE7)</f>
        <v>0</v>
      </c>
      <c r="AG7" s="48">
        <f t="shared" si="4"/>
        <v>0</v>
      </c>
      <c r="AH7" s="14" t="str">
        <f>IF(I7="","",申込書!$AB$6)</f>
        <v/>
      </c>
      <c r="AI7" s="49" t="str">
        <f t="shared" si="5"/>
        <v/>
      </c>
      <c r="AJ7" s="49" t="str">
        <f t="shared" si="6"/>
        <v/>
      </c>
      <c r="AK7" s="50"/>
      <c r="AM7" s="60" t="s">
        <v>149</v>
      </c>
      <c r="AN7">
        <v>2</v>
      </c>
      <c r="AO7">
        <v>2</v>
      </c>
      <c r="AP7">
        <v>50</v>
      </c>
      <c r="AR7">
        <v>2</v>
      </c>
      <c r="AS7">
        <f t="shared" ref="AS7:AS37" si="38">IF(OR(AV7="",BI7=5),AS6,AS6+1)</f>
        <v>0</v>
      </c>
      <c r="AT7" t="str">
        <f t="shared" si="7"/>
        <v/>
      </c>
      <c r="AU7">
        <f t="shared" si="8"/>
        <v>0</v>
      </c>
      <c r="AV7" t="str">
        <f t="shared" si="9"/>
        <v/>
      </c>
      <c r="AW7" t="str">
        <f t="shared" si="10"/>
        <v/>
      </c>
      <c r="AX7">
        <f t="shared" ref="AX7:AX70" si="39">IF(G7&lt;25,24,IF(G7&gt;74,75,G7-MOD(G7,5)))</f>
        <v>75</v>
      </c>
      <c r="AY7">
        <f t="shared" ref="AY7:AY70" si="40">IF(AX7="","",VLOOKUP(AX7,$CP$6:$CR$17,2,0))</f>
        <v>12</v>
      </c>
      <c r="AZ7">
        <v>0</v>
      </c>
      <c r="BA7" t="str">
        <f t="shared" si="11"/>
        <v xml:space="preserve"> </v>
      </c>
      <c r="BB7">
        <v>2</v>
      </c>
      <c r="BC7" t="str">
        <f t="shared" ref="BC7:BC70" si="41">IF(B7="","",INT(($AP$1-BD7)/10000))</f>
        <v/>
      </c>
      <c r="BD7" t="str">
        <f t="shared" si="12"/>
        <v>19000100</v>
      </c>
      <c r="BE7" t="str">
        <f t="shared" si="13"/>
        <v/>
      </c>
      <c r="BF7" t="str">
        <f t="shared" si="14"/>
        <v/>
      </c>
      <c r="BG7" t="str">
        <f t="shared" si="15"/>
        <v/>
      </c>
      <c r="BH7">
        <f t="shared" si="16"/>
        <v>0</v>
      </c>
      <c r="BI7">
        <f t="shared" si="17"/>
        <v>0</v>
      </c>
      <c r="BJ7" t="str">
        <f t="shared" ref="BJ7:BJ70" si="42">IF(D7="","",VLOOKUP(D7,$CT$7:$CU$9,2,0))</f>
        <v/>
      </c>
      <c r="BK7" s="27" t="str">
        <f t="shared" si="18"/>
        <v/>
      </c>
      <c r="BL7" s="27" t="str">
        <f t="shared" si="19"/>
        <v/>
      </c>
      <c r="BM7" s="27" t="str">
        <f t="shared" si="20"/>
        <v/>
      </c>
      <c r="BN7" s="27" t="str">
        <f t="shared" si="21"/>
        <v/>
      </c>
      <c r="BO7" s="27" t="str">
        <f t="shared" si="22"/>
        <v/>
      </c>
      <c r="BP7" s="27">
        <f t="shared" si="23"/>
        <v>0</v>
      </c>
      <c r="BQ7" s="27" t="str">
        <f t="shared" si="24"/>
        <v/>
      </c>
      <c r="BR7" s="27" t="str">
        <f t="shared" si="25"/>
        <v/>
      </c>
      <c r="BS7" s="27">
        <f t="shared" si="26"/>
        <v>0</v>
      </c>
      <c r="BT7" s="27" t="str">
        <f t="shared" si="27"/>
        <v/>
      </c>
      <c r="BU7" s="27" t="str">
        <f t="shared" si="28"/>
        <v/>
      </c>
      <c r="BV7" s="27" t="str">
        <f t="shared" si="29"/>
        <v>999:99.99</v>
      </c>
      <c r="BW7" s="27" t="str">
        <f t="shared" si="30"/>
        <v>999:99.99</v>
      </c>
      <c r="BX7" s="27" t="str">
        <f t="shared" si="31"/>
        <v>999:99.99</v>
      </c>
      <c r="BY7" s="58" t="str">
        <f t="shared" si="3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189</v>
      </c>
      <c r="CH7" s="3" t="str">
        <f t="shared" ref="CH7:CH70" si="43">IF(AV7="","",AV7)</f>
        <v/>
      </c>
      <c r="CI7" s="3" t="str">
        <f t="shared" ref="CI7:CI70" si="44">BK7</f>
        <v/>
      </c>
      <c r="CJ7" s="3">
        <f t="shared" ref="CJ7:CJ70" si="45">BP7</f>
        <v>0</v>
      </c>
      <c r="CK7" s="3" t="str">
        <f t="shared" ref="CK7:CK70" si="46">BL7</f>
        <v/>
      </c>
      <c r="CL7" s="3">
        <f t="shared" ref="CL7:CL70" si="47">BS7</f>
        <v>0</v>
      </c>
      <c r="CM7" s="3">
        <v>1</v>
      </c>
      <c r="CN7" s="85" t="str">
        <f t="shared" si="33"/>
        <v/>
      </c>
      <c r="CO7" s="3">
        <f t="shared" ref="CO7:CO70" si="48">AA7</f>
        <v>0</v>
      </c>
      <c r="CP7" s="8">
        <v>25</v>
      </c>
      <c r="CQ7" s="8">
        <v>2</v>
      </c>
      <c r="CR7" s="8" t="s">
        <v>285</v>
      </c>
      <c r="CS7" s="94" t="str">
        <f t="shared" ref="CS7:CS70" si="49">C7</f>
        <v/>
      </c>
      <c r="CT7" s="3" t="s">
        <v>339</v>
      </c>
      <c r="CU7" s="3">
        <v>1</v>
      </c>
      <c r="CV7" s="8" t="s">
        <v>336</v>
      </c>
    </row>
    <row r="8" spans="1:100" ht="24.75" customHeight="1">
      <c r="A8" s="33" t="str">
        <f t="shared" si="34"/>
        <v/>
      </c>
      <c r="B8" s="37"/>
      <c r="C8" s="93" t="str">
        <f t="shared" si="35"/>
        <v/>
      </c>
      <c r="D8" s="38"/>
      <c r="E8" s="38"/>
      <c r="F8" s="38" t="s">
        <v>178</v>
      </c>
      <c r="G8" s="33" t="str">
        <f t="shared" si="0"/>
        <v/>
      </c>
      <c r="H8" s="84" t="str">
        <f t="shared" si="36"/>
        <v/>
      </c>
      <c r="I8" s="39"/>
      <c r="J8" s="39"/>
      <c r="K8" s="39"/>
      <c r="L8" s="39"/>
      <c r="M8" s="39"/>
      <c r="N8" s="40"/>
      <c r="O8" s="40"/>
      <c r="P8" s="39"/>
      <c r="Q8" s="40"/>
      <c r="R8" s="40"/>
      <c r="S8" s="39"/>
      <c r="T8" s="39"/>
      <c r="U8" s="39"/>
      <c r="V8" s="39"/>
      <c r="W8" s="39"/>
      <c r="X8" s="40"/>
      <c r="Y8" s="41"/>
      <c r="Z8" s="40"/>
      <c r="AA8" s="102"/>
      <c r="AB8" s="9"/>
      <c r="AC8" s="48">
        <f t="shared" si="1"/>
        <v>0</v>
      </c>
      <c r="AD8" s="48">
        <f t="shared" si="2"/>
        <v>0</v>
      </c>
      <c r="AE8" s="48">
        <f t="shared" si="3"/>
        <v>0</v>
      </c>
      <c r="AF8" s="48">
        <f t="shared" si="37"/>
        <v>0</v>
      </c>
      <c r="AG8" s="48">
        <f t="shared" si="4"/>
        <v>0</v>
      </c>
      <c r="AH8" s="14" t="str">
        <f>IF(I8="","",申込書!$AB$6)</f>
        <v/>
      </c>
      <c r="AI8" s="49" t="str">
        <f t="shared" si="5"/>
        <v/>
      </c>
      <c r="AJ8" s="49" t="str">
        <f t="shared" si="6"/>
        <v/>
      </c>
      <c r="AK8" s="50"/>
      <c r="AM8" s="60" t="s">
        <v>18</v>
      </c>
      <c r="AN8">
        <v>3</v>
      </c>
      <c r="AO8">
        <v>3</v>
      </c>
      <c r="AP8">
        <v>50</v>
      </c>
      <c r="AR8">
        <v>3</v>
      </c>
      <c r="AS8">
        <f t="shared" si="38"/>
        <v>0</v>
      </c>
      <c r="AT8" t="str">
        <f t="shared" si="7"/>
        <v/>
      </c>
      <c r="AU8">
        <f t="shared" si="8"/>
        <v>0</v>
      </c>
      <c r="AV8" t="str">
        <f t="shared" si="9"/>
        <v/>
      </c>
      <c r="AW8" t="str">
        <f t="shared" si="10"/>
        <v/>
      </c>
      <c r="AX8">
        <f t="shared" si="39"/>
        <v>75</v>
      </c>
      <c r="AY8">
        <f t="shared" si="40"/>
        <v>12</v>
      </c>
      <c r="AZ8">
        <v>0</v>
      </c>
      <c r="BA8" t="str">
        <f t="shared" si="11"/>
        <v xml:space="preserve"> </v>
      </c>
      <c r="BB8">
        <v>3</v>
      </c>
      <c r="BC8" t="str">
        <f t="shared" si="41"/>
        <v/>
      </c>
      <c r="BD8" t="str">
        <f t="shared" si="12"/>
        <v>19000100</v>
      </c>
      <c r="BE8" t="str">
        <f t="shared" si="13"/>
        <v/>
      </c>
      <c r="BF8" t="str">
        <f t="shared" si="14"/>
        <v/>
      </c>
      <c r="BG8" t="str">
        <f t="shared" si="15"/>
        <v/>
      </c>
      <c r="BH8">
        <f t="shared" si="16"/>
        <v>0</v>
      </c>
      <c r="BI8">
        <f t="shared" si="17"/>
        <v>0</v>
      </c>
      <c r="BJ8" t="str">
        <f t="shared" si="42"/>
        <v/>
      </c>
      <c r="BK8" s="27" t="str">
        <f t="shared" si="18"/>
        <v/>
      </c>
      <c r="BL8" s="27" t="str">
        <f t="shared" si="19"/>
        <v/>
      </c>
      <c r="BM8" s="27" t="str">
        <f t="shared" si="20"/>
        <v/>
      </c>
      <c r="BN8" s="27" t="str">
        <f t="shared" si="21"/>
        <v/>
      </c>
      <c r="BO8" s="27" t="str">
        <f t="shared" si="22"/>
        <v/>
      </c>
      <c r="BP8" s="27">
        <f t="shared" si="23"/>
        <v>0</v>
      </c>
      <c r="BQ8" s="27" t="str">
        <f t="shared" si="24"/>
        <v/>
      </c>
      <c r="BR8" s="27" t="str">
        <f t="shared" si="25"/>
        <v/>
      </c>
      <c r="BS8" s="27">
        <f t="shared" si="26"/>
        <v>0</v>
      </c>
      <c r="BT8" s="27" t="str">
        <f t="shared" si="27"/>
        <v/>
      </c>
      <c r="BU8" s="27" t="str">
        <f t="shared" si="28"/>
        <v/>
      </c>
      <c r="BV8" s="27" t="str">
        <f t="shared" si="29"/>
        <v>999:99.99</v>
      </c>
      <c r="BW8" s="27" t="str">
        <f t="shared" si="30"/>
        <v>999:99.99</v>
      </c>
      <c r="BX8" s="27" t="str">
        <f t="shared" si="31"/>
        <v>999:99.99</v>
      </c>
      <c r="BY8" s="58" t="str">
        <f t="shared" si="3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43"/>
        <v/>
      </c>
      <c r="CI8" s="3" t="str">
        <f t="shared" si="44"/>
        <v/>
      </c>
      <c r="CJ8" s="3">
        <f t="shared" si="45"/>
        <v>0</v>
      </c>
      <c r="CK8" s="3" t="str">
        <f t="shared" si="46"/>
        <v/>
      </c>
      <c r="CL8" s="3">
        <f t="shared" si="47"/>
        <v>0</v>
      </c>
      <c r="CM8" s="3">
        <v>1</v>
      </c>
      <c r="CN8" s="85" t="str">
        <f t="shared" si="33"/>
        <v/>
      </c>
      <c r="CO8" s="3">
        <f t="shared" si="48"/>
        <v>0</v>
      </c>
      <c r="CP8" s="8">
        <v>30</v>
      </c>
      <c r="CQ8" s="8">
        <v>3</v>
      </c>
      <c r="CR8" s="8" t="s">
        <v>286</v>
      </c>
      <c r="CS8" s="94" t="str">
        <f t="shared" si="49"/>
        <v/>
      </c>
      <c r="CT8" s="3" t="s">
        <v>340</v>
      </c>
      <c r="CU8" s="3">
        <v>2</v>
      </c>
      <c r="CV8" s="8" t="s">
        <v>337</v>
      </c>
    </row>
    <row r="9" spans="1:100" ht="24.75" customHeight="1">
      <c r="A9" s="33" t="str">
        <f t="shared" si="34"/>
        <v/>
      </c>
      <c r="B9" s="37"/>
      <c r="C9" s="93" t="str">
        <f t="shared" si="35"/>
        <v/>
      </c>
      <c r="D9" s="38"/>
      <c r="E9" s="38"/>
      <c r="F9" s="38" t="s">
        <v>178</v>
      </c>
      <c r="G9" s="33" t="str">
        <f t="shared" si="0"/>
        <v/>
      </c>
      <c r="H9" s="84" t="str">
        <f t="shared" si="36"/>
        <v/>
      </c>
      <c r="I9" s="39"/>
      <c r="J9" s="39"/>
      <c r="K9" s="39"/>
      <c r="L9" s="39"/>
      <c r="M9" s="39"/>
      <c r="N9" s="40"/>
      <c r="O9" s="40"/>
      <c r="P9" s="39"/>
      <c r="Q9" s="40"/>
      <c r="R9" s="40"/>
      <c r="S9" s="39"/>
      <c r="T9" s="39"/>
      <c r="U9" s="39"/>
      <c r="V9" s="39"/>
      <c r="W9" s="39"/>
      <c r="X9" s="40"/>
      <c r="Y9" s="41"/>
      <c r="Z9" s="40"/>
      <c r="AA9" s="102"/>
      <c r="AB9" s="9"/>
      <c r="AC9" s="48">
        <f t="shared" si="1"/>
        <v>0</v>
      </c>
      <c r="AD9" s="48">
        <f t="shared" si="2"/>
        <v>0</v>
      </c>
      <c r="AE9" s="48">
        <f t="shared" si="3"/>
        <v>0</v>
      </c>
      <c r="AF9" s="48">
        <f t="shared" si="37"/>
        <v>0</v>
      </c>
      <c r="AG9" s="48">
        <f t="shared" si="4"/>
        <v>0</v>
      </c>
      <c r="AH9" s="14" t="str">
        <f>IF(I9="","",申込書!$AB$6)</f>
        <v/>
      </c>
      <c r="AI9" s="49" t="str">
        <f t="shared" si="5"/>
        <v/>
      </c>
      <c r="AJ9" s="49" t="str">
        <f t="shared" si="6"/>
        <v/>
      </c>
      <c r="AK9" s="50"/>
      <c r="AM9" s="60" t="s">
        <v>194</v>
      </c>
      <c r="AN9">
        <v>4</v>
      </c>
      <c r="AO9">
        <v>4</v>
      </c>
      <c r="AP9">
        <v>50</v>
      </c>
      <c r="AR9">
        <v>4</v>
      </c>
      <c r="AS9">
        <f t="shared" si="38"/>
        <v>0</v>
      </c>
      <c r="AT9" t="str">
        <f t="shared" si="7"/>
        <v/>
      </c>
      <c r="AU9">
        <f t="shared" si="8"/>
        <v>0</v>
      </c>
      <c r="AV9" t="str">
        <f t="shared" si="9"/>
        <v/>
      </c>
      <c r="AW9" t="str">
        <f t="shared" si="10"/>
        <v/>
      </c>
      <c r="AX9">
        <f t="shared" si="39"/>
        <v>75</v>
      </c>
      <c r="AY9">
        <f t="shared" si="40"/>
        <v>12</v>
      </c>
      <c r="AZ9">
        <v>0</v>
      </c>
      <c r="BA9" t="str">
        <f t="shared" si="11"/>
        <v xml:space="preserve"> </v>
      </c>
      <c r="BB9">
        <v>4</v>
      </c>
      <c r="BC9" t="str">
        <f t="shared" si="41"/>
        <v/>
      </c>
      <c r="BD9" t="str">
        <f t="shared" si="12"/>
        <v>19000100</v>
      </c>
      <c r="BE9" t="str">
        <f t="shared" si="13"/>
        <v/>
      </c>
      <c r="BF9" t="str">
        <f t="shared" si="14"/>
        <v/>
      </c>
      <c r="BG9" t="str">
        <f t="shared" si="15"/>
        <v/>
      </c>
      <c r="BH9">
        <f t="shared" si="16"/>
        <v>0</v>
      </c>
      <c r="BI9">
        <f t="shared" si="17"/>
        <v>0</v>
      </c>
      <c r="BJ9" t="str">
        <f t="shared" si="42"/>
        <v/>
      </c>
      <c r="BK9" s="27" t="str">
        <f t="shared" si="18"/>
        <v/>
      </c>
      <c r="BL9" s="27" t="str">
        <f t="shared" si="19"/>
        <v/>
      </c>
      <c r="BM9" s="27" t="str">
        <f t="shared" si="20"/>
        <v/>
      </c>
      <c r="BN9" s="27" t="str">
        <f t="shared" si="21"/>
        <v/>
      </c>
      <c r="BO9" s="27" t="str">
        <f t="shared" si="22"/>
        <v/>
      </c>
      <c r="BP9" s="27">
        <f t="shared" si="23"/>
        <v>0</v>
      </c>
      <c r="BQ9" s="27" t="str">
        <f t="shared" si="24"/>
        <v/>
      </c>
      <c r="BR9" s="27" t="str">
        <f t="shared" si="25"/>
        <v/>
      </c>
      <c r="BS9" s="27">
        <f t="shared" si="26"/>
        <v>0</v>
      </c>
      <c r="BT9" s="27" t="str">
        <f t="shared" si="27"/>
        <v/>
      </c>
      <c r="BU9" s="27" t="str">
        <f t="shared" si="28"/>
        <v/>
      </c>
      <c r="BV9" s="27" t="str">
        <f t="shared" si="29"/>
        <v>999:99.99</v>
      </c>
      <c r="BW9" s="27" t="str">
        <f t="shared" si="30"/>
        <v>999:99.99</v>
      </c>
      <c r="BX9" s="27" t="str">
        <f t="shared" si="31"/>
        <v>999:99.99</v>
      </c>
      <c r="BY9" s="58" t="str">
        <f t="shared" si="3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43"/>
        <v/>
      </c>
      <c r="CI9" s="3" t="str">
        <f t="shared" si="44"/>
        <v/>
      </c>
      <c r="CJ9" s="3">
        <f t="shared" si="45"/>
        <v>0</v>
      </c>
      <c r="CK9" s="3" t="str">
        <f t="shared" si="46"/>
        <v/>
      </c>
      <c r="CL9" s="3">
        <f t="shared" si="47"/>
        <v>0</v>
      </c>
      <c r="CM9" s="3">
        <v>1</v>
      </c>
      <c r="CN9" s="85" t="str">
        <f t="shared" si="33"/>
        <v/>
      </c>
      <c r="CO9" s="3">
        <f t="shared" si="48"/>
        <v>0</v>
      </c>
      <c r="CP9" s="8">
        <v>35</v>
      </c>
      <c r="CQ9" s="8">
        <v>4</v>
      </c>
      <c r="CR9" s="8" t="s">
        <v>287</v>
      </c>
      <c r="CS9" s="94" t="str">
        <f t="shared" si="49"/>
        <v/>
      </c>
      <c r="CT9" s="3" t="s">
        <v>341</v>
      </c>
      <c r="CU9" s="3">
        <v>3</v>
      </c>
      <c r="CV9" s="8" t="s">
        <v>338</v>
      </c>
    </row>
    <row r="10" spans="1:100" ht="24.75" customHeight="1">
      <c r="A10" s="33" t="str">
        <f t="shared" si="34"/>
        <v/>
      </c>
      <c r="B10" s="37"/>
      <c r="C10" s="93" t="str">
        <f t="shared" si="35"/>
        <v/>
      </c>
      <c r="D10" s="38"/>
      <c r="E10" s="38"/>
      <c r="F10" s="38" t="s">
        <v>178</v>
      </c>
      <c r="G10" s="33" t="str">
        <f t="shared" si="0"/>
        <v/>
      </c>
      <c r="H10" s="84" t="str">
        <f t="shared" si="36"/>
        <v/>
      </c>
      <c r="I10" s="39"/>
      <c r="J10" s="39"/>
      <c r="K10" s="39"/>
      <c r="L10" s="39"/>
      <c r="M10" s="39"/>
      <c r="N10" s="40"/>
      <c r="O10" s="40"/>
      <c r="P10" s="39"/>
      <c r="Q10" s="40"/>
      <c r="R10" s="40"/>
      <c r="S10" s="39"/>
      <c r="T10" s="39"/>
      <c r="U10" s="39"/>
      <c r="V10" s="39"/>
      <c r="W10" s="39"/>
      <c r="X10" s="40"/>
      <c r="Y10" s="41"/>
      <c r="Z10" s="40"/>
      <c r="AA10" s="102"/>
      <c r="AB10" s="9"/>
      <c r="AC10" s="48">
        <f t="shared" si="1"/>
        <v>0</v>
      </c>
      <c r="AD10" s="48">
        <f t="shared" si="2"/>
        <v>0</v>
      </c>
      <c r="AE10" s="48">
        <f t="shared" si="3"/>
        <v>0</v>
      </c>
      <c r="AF10" s="48">
        <f t="shared" si="37"/>
        <v>0</v>
      </c>
      <c r="AG10" s="48">
        <f t="shared" si="4"/>
        <v>0</v>
      </c>
      <c r="AH10" s="14" t="str">
        <f>IF(I10="","",申込書!$AB$6)</f>
        <v/>
      </c>
      <c r="AI10" s="49" t="str">
        <f t="shared" si="5"/>
        <v/>
      </c>
      <c r="AJ10" s="49" t="str">
        <f t="shared" si="6"/>
        <v/>
      </c>
      <c r="AK10" s="50"/>
      <c r="AM10" t="s">
        <v>217</v>
      </c>
      <c r="AN10">
        <v>5</v>
      </c>
      <c r="AO10">
        <v>0</v>
      </c>
      <c r="AP10">
        <v>0</v>
      </c>
      <c r="AR10">
        <v>5</v>
      </c>
      <c r="AS10">
        <f t="shared" si="38"/>
        <v>0</v>
      </c>
      <c r="AT10" t="str">
        <f t="shared" si="7"/>
        <v/>
      </c>
      <c r="AU10">
        <f t="shared" si="8"/>
        <v>0</v>
      </c>
      <c r="AV10" t="str">
        <f t="shared" si="9"/>
        <v/>
      </c>
      <c r="AW10" t="str">
        <f t="shared" si="10"/>
        <v/>
      </c>
      <c r="AX10">
        <f t="shared" si="39"/>
        <v>75</v>
      </c>
      <c r="AY10">
        <f t="shared" si="40"/>
        <v>12</v>
      </c>
      <c r="AZ10">
        <v>0</v>
      </c>
      <c r="BA10" t="str">
        <f t="shared" si="11"/>
        <v xml:space="preserve"> </v>
      </c>
      <c r="BB10">
        <v>5</v>
      </c>
      <c r="BC10" t="str">
        <f t="shared" si="41"/>
        <v/>
      </c>
      <c r="BD10" t="str">
        <f t="shared" si="12"/>
        <v>19000100</v>
      </c>
      <c r="BE10" t="str">
        <f t="shared" si="13"/>
        <v/>
      </c>
      <c r="BF10" t="str">
        <f t="shared" si="14"/>
        <v/>
      </c>
      <c r="BG10" t="str">
        <f t="shared" si="15"/>
        <v/>
      </c>
      <c r="BH10">
        <f t="shared" si="16"/>
        <v>0</v>
      </c>
      <c r="BI10">
        <f t="shared" si="17"/>
        <v>0</v>
      </c>
      <c r="BJ10" t="str">
        <f t="shared" si="42"/>
        <v/>
      </c>
      <c r="BK10" s="27" t="str">
        <f t="shared" si="18"/>
        <v/>
      </c>
      <c r="BL10" s="27" t="str">
        <f t="shared" si="19"/>
        <v/>
      </c>
      <c r="BM10" s="27" t="str">
        <f t="shared" si="20"/>
        <v/>
      </c>
      <c r="BN10" s="27" t="str">
        <f t="shared" si="21"/>
        <v/>
      </c>
      <c r="BO10" s="27" t="str">
        <f t="shared" si="22"/>
        <v/>
      </c>
      <c r="BP10" s="27">
        <f t="shared" si="23"/>
        <v>0</v>
      </c>
      <c r="BQ10" s="27" t="str">
        <f t="shared" si="24"/>
        <v/>
      </c>
      <c r="BR10" s="27" t="str">
        <f t="shared" si="25"/>
        <v/>
      </c>
      <c r="BS10" s="27">
        <f t="shared" si="26"/>
        <v>0</v>
      </c>
      <c r="BT10" s="27" t="str">
        <f t="shared" si="27"/>
        <v/>
      </c>
      <c r="BU10" s="27" t="str">
        <f t="shared" si="28"/>
        <v/>
      </c>
      <c r="BV10" s="27" t="str">
        <f t="shared" si="29"/>
        <v>999:99.99</v>
      </c>
      <c r="BW10" s="27" t="str">
        <f t="shared" si="30"/>
        <v>999:99.99</v>
      </c>
      <c r="BX10" s="27" t="str">
        <f t="shared" si="31"/>
        <v>999:99.99</v>
      </c>
      <c r="BY10" s="58" t="str">
        <f t="shared" si="3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43"/>
        <v/>
      </c>
      <c r="CI10" s="3" t="str">
        <f t="shared" si="44"/>
        <v/>
      </c>
      <c r="CJ10" s="3">
        <f t="shared" si="45"/>
        <v>0</v>
      </c>
      <c r="CK10" s="3" t="str">
        <f t="shared" si="46"/>
        <v/>
      </c>
      <c r="CL10" s="3">
        <f t="shared" si="47"/>
        <v>0</v>
      </c>
      <c r="CM10" s="3">
        <v>1</v>
      </c>
      <c r="CN10" s="85" t="str">
        <f t="shared" si="33"/>
        <v/>
      </c>
      <c r="CO10" s="3">
        <f t="shared" si="48"/>
        <v>0</v>
      </c>
      <c r="CP10" s="8">
        <v>40</v>
      </c>
      <c r="CQ10" s="8">
        <v>5</v>
      </c>
      <c r="CR10" s="8" t="s">
        <v>288</v>
      </c>
      <c r="CS10" s="94" t="str">
        <f t="shared" si="49"/>
        <v/>
      </c>
    </row>
    <row r="11" spans="1:100" ht="24.75" customHeight="1">
      <c r="A11" s="33" t="str">
        <f t="shared" si="34"/>
        <v/>
      </c>
      <c r="B11" s="37"/>
      <c r="C11" s="93" t="str">
        <f t="shared" si="35"/>
        <v/>
      </c>
      <c r="D11" s="38"/>
      <c r="E11" s="38"/>
      <c r="F11" s="38" t="s">
        <v>178</v>
      </c>
      <c r="G11" s="33" t="str">
        <f t="shared" si="0"/>
        <v/>
      </c>
      <c r="H11" s="84" t="str">
        <f t="shared" si="36"/>
        <v/>
      </c>
      <c r="I11" s="39"/>
      <c r="J11" s="39"/>
      <c r="K11" s="39"/>
      <c r="L11" s="39"/>
      <c r="M11" s="39"/>
      <c r="N11" s="40"/>
      <c r="O11" s="40"/>
      <c r="P11" s="39"/>
      <c r="Q11" s="40"/>
      <c r="R11" s="40"/>
      <c r="S11" s="39"/>
      <c r="T11" s="39"/>
      <c r="U11" s="39"/>
      <c r="V11" s="39"/>
      <c r="W11" s="39"/>
      <c r="X11" s="40"/>
      <c r="Y11" s="41"/>
      <c r="Z11" s="40"/>
      <c r="AA11" s="102"/>
      <c r="AB11" s="9"/>
      <c r="AC11" s="48">
        <f t="shared" si="1"/>
        <v>0</v>
      </c>
      <c r="AD11" s="48">
        <f t="shared" si="2"/>
        <v>0</v>
      </c>
      <c r="AE11" s="48">
        <f t="shared" si="3"/>
        <v>0</v>
      </c>
      <c r="AF11" s="48">
        <f t="shared" si="37"/>
        <v>0</v>
      </c>
      <c r="AG11" s="48">
        <f t="shared" si="4"/>
        <v>0</v>
      </c>
      <c r="AH11" s="14" t="str">
        <f>IF(I11="","",申込書!$AB$6)</f>
        <v/>
      </c>
      <c r="AI11" s="49" t="str">
        <f t="shared" si="5"/>
        <v/>
      </c>
      <c r="AJ11" s="49" t="str">
        <f t="shared" si="6"/>
        <v/>
      </c>
      <c r="AK11" s="50"/>
      <c r="AM11" s="51"/>
      <c r="AN11">
        <v>7</v>
      </c>
      <c r="AO11">
        <v>2</v>
      </c>
      <c r="AP11">
        <v>100</v>
      </c>
      <c r="AR11">
        <v>6</v>
      </c>
      <c r="AS11">
        <f t="shared" si="38"/>
        <v>0</v>
      </c>
      <c r="AT11" t="str">
        <f t="shared" si="7"/>
        <v/>
      </c>
      <c r="AU11">
        <f t="shared" si="8"/>
        <v>0</v>
      </c>
      <c r="AV11" t="str">
        <f t="shared" si="9"/>
        <v/>
      </c>
      <c r="AW11" t="str">
        <f t="shared" si="10"/>
        <v/>
      </c>
      <c r="AX11">
        <f t="shared" si="39"/>
        <v>75</v>
      </c>
      <c r="AY11">
        <f t="shared" si="40"/>
        <v>12</v>
      </c>
      <c r="AZ11">
        <v>0</v>
      </c>
      <c r="BA11" t="str">
        <f t="shared" si="11"/>
        <v xml:space="preserve"> </v>
      </c>
      <c r="BB11">
        <v>6</v>
      </c>
      <c r="BC11" t="str">
        <f t="shared" si="41"/>
        <v/>
      </c>
      <c r="BD11" t="str">
        <f t="shared" si="12"/>
        <v>19000100</v>
      </c>
      <c r="BE11" t="str">
        <f t="shared" si="13"/>
        <v/>
      </c>
      <c r="BF11" t="str">
        <f t="shared" si="14"/>
        <v/>
      </c>
      <c r="BG11" t="str">
        <f t="shared" si="15"/>
        <v/>
      </c>
      <c r="BH11">
        <f t="shared" si="16"/>
        <v>0</v>
      </c>
      <c r="BI11">
        <f t="shared" si="17"/>
        <v>0</v>
      </c>
      <c r="BJ11" t="str">
        <f t="shared" si="42"/>
        <v/>
      </c>
      <c r="BK11" s="27" t="str">
        <f t="shared" si="18"/>
        <v/>
      </c>
      <c r="BL11" s="27" t="str">
        <f t="shared" si="19"/>
        <v/>
      </c>
      <c r="BM11" s="27" t="str">
        <f t="shared" si="20"/>
        <v/>
      </c>
      <c r="BN11" s="27" t="str">
        <f t="shared" si="21"/>
        <v/>
      </c>
      <c r="BO11" s="27" t="str">
        <f t="shared" si="22"/>
        <v/>
      </c>
      <c r="BP11" s="27">
        <f t="shared" si="23"/>
        <v>0</v>
      </c>
      <c r="BQ11" s="27" t="str">
        <f t="shared" si="24"/>
        <v/>
      </c>
      <c r="BR11" s="27" t="str">
        <f t="shared" si="25"/>
        <v/>
      </c>
      <c r="BS11" s="27">
        <f t="shared" si="26"/>
        <v>0</v>
      </c>
      <c r="BT11" s="27" t="str">
        <f t="shared" si="27"/>
        <v/>
      </c>
      <c r="BU11" s="27" t="str">
        <f t="shared" si="28"/>
        <v/>
      </c>
      <c r="BV11" s="27" t="str">
        <f t="shared" si="29"/>
        <v>999:99.99</v>
      </c>
      <c r="BW11" s="27" t="str">
        <f t="shared" si="30"/>
        <v>999:99.99</v>
      </c>
      <c r="BX11" s="27" t="str">
        <f t="shared" si="31"/>
        <v>999:99.99</v>
      </c>
      <c r="BY11" s="58" t="str">
        <f t="shared" si="3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43"/>
        <v/>
      </c>
      <c r="CI11" s="3" t="str">
        <f t="shared" si="44"/>
        <v/>
      </c>
      <c r="CJ11" s="3">
        <f t="shared" si="45"/>
        <v>0</v>
      </c>
      <c r="CK11" s="3" t="str">
        <f t="shared" si="46"/>
        <v/>
      </c>
      <c r="CL11" s="3">
        <f t="shared" si="47"/>
        <v>0</v>
      </c>
      <c r="CM11" s="3">
        <v>1</v>
      </c>
      <c r="CN11" s="85" t="str">
        <f t="shared" si="33"/>
        <v/>
      </c>
      <c r="CO11" s="3">
        <f t="shared" si="48"/>
        <v>0</v>
      </c>
      <c r="CP11" s="8">
        <v>45</v>
      </c>
      <c r="CQ11" s="8">
        <v>6</v>
      </c>
      <c r="CR11" s="8" t="s">
        <v>289</v>
      </c>
      <c r="CS11" s="94" t="str">
        <f t="shared" si="49"/>
        <v/>
      </c>
    </row>
    <row r="12" spans="1:100" ht="24.75" customHeight="1">
      <c r="A12" s="33" t="str">
        <f t="shared" si="34"/>
        <v/>
      </c>
      <c r="B12" s="37"/>
      <c r="C12" s="93" t="str">
        <f t="shared" si="35"/>
        <v/>
      </c>
      <c r="D12" s="38"/>
      <c r="E12" s="38"/>
      <c r="F12" s="38" t="s">
        <v>178</v>
      </c>
      <c r="G12" s="33" t="str">
        <f t="shared" si="0"/>
        <v/>
      </c>
      <c r="H12" s="84" t="str">
        <f>IF(B12="","",VLOOKUP(AX12,$CP$6:$CR$17,3,0))</f>
        <v/>
      </c>
      <c r="I12" s="39"/>
      <c r="J12" s="39"/>
      <c r="K12" s="39"/>
      <c r="L12" s="39"/>
      <c r="M12" s="39"/>
      <c r="N12" s="40"/>
      <c r="O12" s="40"/>
      <c r="P12" s="39"/>
      <c r="Q12" s="40"/>
      <c r="R12" s="40"/>
      <c r="S12" s="39"/>
      <c r="T12" s="39"/>
      <c r="U12" s="39"/>
      <c r="V12" s="39"/>
      <c r="W12" s="39"/>
      <c r="X12" s="40"/>
      <c r="Y12" s="41"/>
      <c r="Z12" s="40"/>
      <c r="AA12" s="102"/>
      <c r="AB12" s="9"/>
      <c r="AC12" s="48">
        <f t="shared" si="1"/>
        <v>0</v>
      </c>
      <c r="AD12" s="48">
        <f t="shared" si="2"/>
        <v>0</v>
      </c>
      <c r="AE12" s="48">
        <f t="shared" si="3"/>
        <v>0</v>
      </c>
      <c r="AF12" s="48">
        <f t="shared" si="37"/>
        <v>0</v>
      </c>
      <c r="AG12" s="48">
        <f t="shared" si="4"/>
        <v>0</v>
      </c>
      <c r="AH12" s="14" t="str">
        <f>IF(I12="","",申込書!$AB$6)</f>
        <v/>
      </c>
      <c r="AI12" s="49" t="str">
        <f t="shared" si="5"/>
        <v/>
      </c>
      <c r="AJ12" s="49" t="str">
        <f t="shared" si="6"/>
        <v/>
      </c>
      <c r="AK12" s="50"/>
      <c r="AN12">
        <v>8</v>
      </c>
      <c r="AO12">
        <v>2</v>
      </c>
      <c r="AP12">
        <v>200</v>
      </c>
      <c r="AR12">
        <v>7</v>
      </c>
      <c r="AS12">
        <f t="shared" si="38"/>
        <v>0</v>
      </c>
      <c r="AT12" t="str">
        <f t="shared" si="7"/>
        <v/>
      </c>
      <c r="AU12">
        <f t="shared" si="8"/>
        <v>0</v>
      </c>
      <c r="AV12" t="str">
        <f t="shared" si="9"/>
        <v/>
      </c>
      <c r="AW12" t="str">
        <f t="shared" si="10"/>
        <v/>
      </c>
      <c r="AX12">
        <f t="shared" si="39"/>
        <v>75</v>
      </c>
      <c r="AY12">
        <f t="shared" si="40"/>
        <v>12</v>
      </c>
      <c r="AZ12">
        <v>0</v>
      </c>
      <c r="BA12" t="str">
        <f t="shared" si="11"/>
        <v xml:space="preserve"> </v>
      </c>
      <c r="BB12">
        <v>7</v>
      </c>
      <c r="BC12" t="str">
        <f t="shared" si="41"/>
        <v/>
      </c>
      <c r="BD12" t="str">
        <f t="shared" si="12"/>
        <v>19000100</v>
      </c>
      <c r="BE12" t="str">
        <f t="shared" si="13"/>
        <v/>
      </c>
      <c r="BF12" t="str">
        <f t="shared" si="14"/>
        <v/>
      </c>
      <c r="BG12" t="str">
        <f t="shared" si="15"/>
        <v/>
      </c>
      <c r="BH12">
        <f t="shared" si="16"/>
        <v>0</v>
      </c>
      <c r="BI12">
        <f t="shared" si="17"/>
        <v>0</v>
      </c>
      <c r="BJ12" t="str">
        <f t="shared" si="42"/>
        <v/>
      </c>
      <c r="BK12" s="27" t="str">
        <f t="shared" si="18"/>
        <v/>
      </c>
      <c r="BL12" s="27" t="str">
        <f t="shared" si="19"/>
        <v/>
      </c>
      <c r="BM12" s="27" t="str">
        <f t="shared" si="20"/>
        <v/>
      </c>
      <c r="BN12" s="27" t="str">
        <f t="shared" si="21"/>
        <v/>
      </c>
      <c r="BO12" s="27" t="str">
        <f t="shared" si="22"/>
        <v/>
      </c>
      <c r="BP12" s="27">
        <f t="shared" si="23"/>
        <v>0</v>
      </c>
      <c r="BQ12" s="27" t="str">
        <f t="shared" si="24"/>
        <v/>
      </c>
      <c r="BR12" s="27" t="str">
        <f t="shared" si="25"/>
        <v/>
      </c>
      <c r="BS12" s="27">
        <f t="shared" si="26"/>
        <v>0</v>
      </c>
      <c r="BT12" s="27" t="str">
        <f t="shared" si="27"/>
        <v/>
      </c>
      <c r="BU12" s="27" t="str">
        <f t="shared" si="28"/>
        <v/>
      </c>
      <c r="BV12" s="27" t="str">
        <f t="shared" si="29"/>
        <v>999:99.99</v>
      </c>
      <c r="BW12" s="27" t="str">
        <f t="shared" si="30"/>
        <v>999:99.99</v>
      </c>
      <c r="BX12" s="27" t="str">
        <f t="shared" si="31"/>
        <v>999:99.99</v>
      </c>
      <c r="BY12" s="58" t="str">
        <f t="shared" si="3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43"/>
        <v/>
      </c>
      <c r="CI12" s="3" t="str">
        <f t="shared" si="44"/>
        <v/>
      </c>
      <c r="CJ12" s="3">
        <f t="shared" si="45"/>
        <v>0</v>
      </c>
      <c r="CK12" s="3" t="str">
        <f t="shared" si="46"/>
        <v/>
      </c>
      <c r="CL12" s="3">
        <f t="shared" si="47"/>
        <v>0</v>
      </c>
      <c r="CM12" s="3">
        <v>1</v>
      </c>
      <c r="CN12" s="85" t="str">
        <f t="shared" si="33"/>
        <v/>
      </c>
      <c r="CO12" s="3">
        <f t="shared" si="48"/>
        <v>0</v>
      </c>
      <c r="CP12" s="8">
        <v>50</v>
      </c>
      <c r="CQ12" s="8">
        <v>7</v>
      </c>
      <c r="CR12" s="8" t="s">
        <v>290</v>
      </c>
      <c r="CS12" s="94" t="str">
        <f t="shared" si="49"/>
        <v/>
      </c>
    </row>
    <row r="13" spans="1:100" ht="24.75" customHeight="1">
      <c r="A13" s="33" t="str">
        <f t="shared" si="34"/>
        <v/>
      </c>
      <c r="B13" s="37"/>
      <c r="C13" s="93" t="str">
        <f t="shared" si="35"/>
        <v/>
      </c>
      <c r="D13" s="38"/>
      <c r="E13" s="38"/>
      <c r="F13" s="38" t="s">
        <v>178</v>
      </c>
      <c r="G13" s="33" t="str">
        <f t="shared" si="0"/>
        <v/>
      </c>
      <c r="H13" s="84" t="str">
        <f t="shared" si="36"/>
        <v/>
      </c>
      <c r="I13" s="39"/>
      <c r="J13" s="39"/>
      <c r="K13" s="39"/>
      <c r="L13" s="39"/>
      <c r="M13" s="39"/>
      <c r="N13" s="40"/>
      <c r="O13" s="40"/>
      <c r="P13" s="39"/>
      <c r="Q13" s="40"/>
      <c r="R13" s="40"/>
      <c r="S13" s="39"/>
      <c r="T13" s="39"/>
      <c r="U13" s="39"/>
      <c r="V13" s="39"/>
      <c r="W13" s="39"/>
      <c r="X13" s="40"/>
      <c r="Y13" s="41"/>
      <c r="Z13" s="40"/>
      <c r="AA13" s="102"/>
      <c r="AB13" s="9"/>
      <c r="AC13" s="48">
        <f t="shared" si="1"/>
        <v>0</v>
      </c>
      <c r="AD13" s="48">
        <f t="shared" si="2"/>
        <v>0</v>
      </c>
      <c r="AE13" s="48">
        <f t="shared" si="3"/>
        <v>0</v>
      </c>
      <c r="AF13" s="48">
        <f t="shared" si="37"/>
        <v>0</v>
      </c>
      <c r="AG13" s="48">
        <f t="shared" si="4"/>
        <v>0</v>
      </c>
      <c r="AH13" s="14" t="str">
        <f>IF(I13="","",申込書!$AB$6)</f>
        <v/>
      </c>
      <c r="AI13" s="49" t="str">
        <f t="shared" si="5"/>
        <v/>
      </c>
      <c r="AJ13" s="49" t="str">
        <f t="shared" si="6"/>
        <v/>
      </c>
      <c r="AK13" s="50"/>
      <c r="AM13" s="51"/>
      <c r="AN13">
        <v>10</v>
      </c>
      <c r="AO13">
        <v>3</v>
      </c>
      <c r="AP13">
        <v>100</v>
      </c>
      <c r="AR13">
        <v>8</v>
      </c>
      <c r="AS13">
        <f t="shared" si="38"/>
        <v>0</v>
      </c>
      <c r="AT13" t="str">
        <f t="shared" si="7"/>
        <v/>
      </c>
      <c r="AU13">
        <f t="shared" si="8"/>
        <v>0</v>
      </c>
      <c r="AV13" t="str">
        <f t="shared" si="9"/>
        <v/>
      </c>
      <c r="AW13" t="str">
        <f t="shared" si="10"/>
        <v/>
      </c>
      <c r="AX13">
        <f t="shared" si="39"/>
        <v>75</v>
      </c>
      <c r="AY13">
        <f t="shared" si="40"/>
        <v>12</v>
      </c>
      <c r="AZ13">
        <v>0</v>
      </c>
      <c r="BA13" t="str">
        <f t="shared" si="11"/>
        <v xml:space="preserve"> </v>
      </c>
      <c r="BB13">
        <v>8</v>
      </c>
      <c r="BC13" t="str">
        <f t="shared" si="41"/>
        <v/>
      </c>
      <c r="BD13" t="str">
        <f t="shared" si="12"/>
        <v>19000100</v>
      </c>
      <c r="BE13" t="str">
        <f t="shared" si="13"/>
        <v/>
      </c>
      <c r="BF13" t="str">
        <f t="shared" si="14"/>
        <v/>
      </c>
      <c r="BG13" t="str">
        <f t="shared" si="15"/>
        <v/>
      </c>
      <c r="BH13">
        <f t="shared" si="16"/>
        <v>0</v>
      </c>
      <c r="BI13">
        <f t="shared" si="17"/>
        <v>0</v>
      </c>
      <c r="BJ13" t="str">
        <f t="shared" si="42"/>
        <v/>
      </c>
      <c r="BK13" s="27" t="str">
        <f t="shared" si="18"/>
        <v/>
      </c>
      <c r="BL13" s="27" t="str">
        <f t="shared" si="19"/>
        <v/>
      </c>
      <c r="BM13" s="27" t="str">
        <f t="shared" si="20"/>
        <v/>
      </c>
      <c r="BN13" s="27" t="str">
        <f t="shared" si="21"/>
        <v/>
      </c>
      <c r="BO13" s="27" t="str">
        <f t="shared" si="22"/>
        <v/>
      </c>
      <c r="BP13" s="27">
        <f t="shared" si="23"/>
        <v>0</v>
      </c>
      <c r="BQ13" s="27" t="str">
        <f t="shared" si="24"/>
        <v/>
      </c>
      <c r="BR13" s="27" t="str">
        <f t="shared" si="25"/>
        <v/>
      </c>
      <c r="BS13" s="27">
        <f t="shared" si="26"/>
        <v>0</v>
      </c>
      <c r="BT13" s="27" t="str">
        <f t="shared" si="27"/>
        <v/>
      </c>
      <c r="BU13" s="27" t="str">
        <f t="shared" si="28"/>
        <v/>
      </c>
      <c r="BV13" s="27" t="str">
        <f t="shared" si="29"/>
        <v>999:99.99</v>
      </c>
      <c r="BW13" s="27" t="str">
        <f t="shared" si="30"/>
        <v>999:99.99</v>
      </c>
      <c r="BX13" s="27" t="str">
        <f t="shared" si="31"/>
        <v>999:99.99</v>
      </c>
      <c r="BY13" s="58" t="str">
        <f t="shared" si="3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43"/>
        <v/>
      </c>
      <c r="CI13" s="3" t="str">
        <f t="shared" si="44"/>
        <v/>
      </c>
      <c r="CJ13" s="3">
        <f t="shared" si="45"/>
        <v>0</v>
      </c>
      <c r="CK13" s="3" t="str">
        <f t="shared" si="46"/>
        <v/>
      </c>
      <c r="CL13" s="3">
        <f t="shared" si="47"/>
        <v>0</v>
      </c>
      <c r="CM13" s="3">
        <v>1</v>
      </c>
      <c r="CN13" s="85" t="str">
        <f t="shared" si="33"/>
        <v/>
      </c>
      <c r="CO13" s="3">
        <f t="shared" si="48"/>
        <v>0</v>
      </c>
      <c r="CP13" s="8">
        <v>55</v>
      </c>
      <c r="CQ13" s="8">
        <v>8</v>
      </c>
      <c r="CR13" s="8" t="s">
        <v>291</v>
      </c>
      <c r="CS13" s="94" t="str">
        <f t="shared" si="49"/>
        <v/>
      </c>
    </row>
    <row r="14" spans="1:100" ht="24.75" customHeight="1">
      <c r="A14" s="33" t="str">
        <f t="shared" si="34"/>
        <v/>
      </c>
      <c r="B14" s="37"/>
      <c r="C14" s="93" t="str">
        <f t="shared" si="35"/>
        <v/>
      </c>
      <c r="D14" s="38"/>
      <c r="E14" s="38"/>
      <c r="F14" s="38" t="s">
        <v>178</v>
      </c>
      <c r="G14" s="33" t="str">
        <f t="shared" si="0"/>
        <v/>
      </c>
      <c r="H14" s="84" t="str">
        <f t="shared" si="36"/>
        <v/>
      </c>
      <c r="I14" s="39"/>
      <c r="J14" s="39"/>
      <c r="K14" s="39"/>
      <c r="L14" s="39"/>
      <c r="M14" s="39"/>
      <c r="N14" s="40"/>
      <c r="O14" s="40"/>
      <c r="P14" s="39"/>
      <c r="Q14" s="40"/>
      <c r="R14" s="40"/>
      <c r="S14" s="39"/>
      <c r="T14" s="39"/>
      <c r="U14" s="39"/>
      <c r="V14" s="39"/>
      <c r="W14" s="39"/>
      <c r="X14" s="40"/>
      <c r="Y14" s="41"/>
      <c r="Z14" s="40"/>
      <c r="AA14" s="102"/>
      <c r="AB14" s="9"/>
      <c r="AC14" s="48">
        <f t="shared" si="1"/>
        <v>0</v>
      </c>
      <c r="AD14" s="48">
        <f t="shared" si="2"/>
        <v>0</v>
      </c>
      <c r="AE14" s="48">
        <f t="shared" si="3"/>
        <v>0</v>
      </c>
      <c r="AF14" s="48">
        <f t="shared" si="37"/>
        <v>0</v>
      </c>
      <c r="AG14" s="48">
        <f t="shared" si="4"/>
        <v>0</v>
      </c>
      <c r="AH14" s="14" t="str">
        <f>IF(I14="","",申込書!$AB$6)</f>
        <v/>
      </c>
      <c r="AI14" s="49" t="str">
        <f t="shared" si="5"/>
        <v/>
      </c>
      <c r="AJ14" s="49" t="str">
        <f t="shared" si="6"/>
        <v/>
      </c>
      <c r="AK14" s="50"/>
      <c r="AN14">
        <v>11</v>
      </c>
      <c r="AO14">
        <v>3</v>
      </c>
      <c r="AP14">
        <v>200</v>
      </c>
      <c r="AR14">
        <v>9</v>
      </c>
      <c r="AS14">
        <f t="shared" si="38"/>
        <v>0</v>
      </c>
      <c r="AT14" t="str">
        <f t="shared" si="7"/>
        <v/>
      </c>
      <c r="AU14">
        <f t="shared" si="8"/>
        <v>0</v>
      </c>
      <c r="AV14" t="str">
        <f t="shared" si="9"/>
        <v/>
      </c>
      <c r="AW14" t="str">
        <f t="shared" si="10"/>
        <v/>
      </c>
      <c r="AX14">
        <f t="shared" si="39"/>
        <v>75</v>
      </c>
      <c r="AY14">
        <f t="shared" si="40"/>
        <v>12</v>
      </c>
      <c r="AZ14">
        <v>0</v>
      </c>
      <c r="BA14" t="str">
        <f t="shared" si="11"/>
        <v xml:space="preserve"> </v>
      </c>
      <c r="BB14">
        <v>9</v>
      </c>
      <c r="BC14" t="str">
        <f t="shared" si="41"/>
        <v/>
      </c>
      <c r="BD14" t="str">
        <f t="shared" si="12"/>
        <v>19000100</v>
      </c>
      <c r="BE14" t="str">
        <f t="shared" si="13"/>
        <v/>
      </c>
      <c r="BF14" t="str">
        <f t="shared" si="14"/>
        <v/>
      </c>
      <c r="BG14" t="str">
        <f t="shared" si="15"/>
        <v/>
      </c>
      <c r="BH14">
        <f t="shared" si="16"/>
        <v>0</v>
      </c>
      <c r="BI14">
        <f t="shared" si="17"/>
        <v>0</v>
      </c>
      <c r="BJ14" t="str">
        <f t="shared" si="42"/>
        <v/>
      </c>
      <c r="BK14" s="27" t="str">
        <f t="shared" si="18"/>
        <v/>
      </c>
      <c r="BL14" s="27" t="str">
        <f t="shared" si="19"/>
        <v/>
      </c>
      <c r="BM14" s="27" t="str">
        <f t="shared" si="20"/>
        <v/>
      </c>
      <c r="BN14" s="27" t="str">
        <f t="shared" si="21"/>
        <v/>
      </c>
      <c r="BO14" s="27" t="str">
        <f t="shared" si="22"/>
        <v/>
      </c>
      <c r="BP14" s="27">
        <f t="shared" si="23"/>
        <v>0</v>
      </c>
      <c r="BQ14" s="27" t="str">
        <f t="shared" si="24"/>
        <v/>
      </c>
      <c r="BR14" s="27" t="str">
        <f t="shared" si="25"/>
        <v/>
      </c>
      <c r="BS14" s="27">
        <f t="shared" si="26"/>
        <v>0</v>
      </c>
      <c r="BT14" s="27" t="str">
        <f t="shared" si="27"/>
        <v/>
      </c>
      <c r="BU14" s="27" t="str">
        <f t="shared" si="28"/>
        <v/>
      </c>
      <c r="BV14" s="27" t="str">
        <f t="shared" si="29"/>
        <v>999:99.99</v>
      </c>
      <c r="BW14" s="27" t="str">
        <f t="shared" si="30"/>
        <v>999:99.99</v>
      </c>
      <c r="BX14" s="27" t="str">
        <f t="shared" si="31"/>
        <v>999:99.99</v>
      </c>
      <c r="BY14" s="58" t="str">
        <f t="shared" si="3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43"/>
        <v/>
      </c>
      <c r="CI14" s="3" t="str">
        <f t="shared" si="44"/>
        <v/>
      </c>
      <c r="CJ14" s="3">
        <f t="shared" si="45"/>
        <v>0</v>
      </c>
      <c r="CK14" s="3" t="str">
        <f t="shared" si="46"/>
        <v/>
      </c>
      <c r="CL14" s="3">
        <f t="shared" si="47"/>
        <v>0</v>
      </c>
      <c r="CM14" s="3">
        <v>1</v>
      </c>
      <c r="CN14" s="85" t="str">
        <f t="shared" si="33"/>
        <v/>
      </c>
      <c r="CO14" s="3">
        <f t="shared" si="48"/>
        <v>0</v>
      </c>
      <c r="CP14" s="8">
        <v>60</v>
      </c>
      <c r="CQ14" s="8">
        <v>9</v>
      </c>
      <c r="CR14" s="8" t="s">
        <v>292</v>
      </c>
      <c r="CS14" s="94" t="str">
        <f t="shared" si="49"/>
        <v/>
      </c>
    </row>
    <row r="15" spans="1:100" ht="24.75" customHeight="1">
      <c r="A15" s="33" t="str">
        <f t="shared" si="34"/>
        <v/>
      </c>
      <c r="B15" s="37"/>
      <c r="C15" s="93" t="str">
        <f t="shared" si="35"/>
        <v/>
      </c>
      <c r="D15" s="38"/>
      <c r="E15" s="38"/>
      <c r="F15" s="38" t="s">
        <v>178</v>
      </c>
      <c r="G15" s="33" t="str">
        <f t="shared" si="0"/>
        <v/>
      </c>
      <c r="H15" s="84" t="str">
        <f t="shared" si="36"/>
        <v/>
      </c>
      <c r="I15" s="39"/>
      <c r="J15" s="39"/>
      <c r="K15" s="39"/>
      <c r="L15" s="39"/>
      <c r="M15" s="39"/>
      <c r="N15" s="40"/>
      <c r="O15" s="40"/>
      <c r="P15" s="39"/>
      <c r="Q15" s="40"/>
      <c r="R15" s="40"/>
      <c r="S15" s="39"/>
      <c r="T15" s="39"/>
      <c r="U15" s="39"/>
      <c r="V15" s="39"/>
      <c r="W15" s="39"/>
      <c r="X15" s="40"/>
      <c r="Y15" s="41"/>
      <c r="Z15" s="40"/>
      <c r="AA15" s="102"/>
      <c r="AB15" s="9"/>
      <c r="AC15" s="48">
        <f t="shared" si="1"/>
        <v>0</v>
      </c>
      <c r="AD15" s="48">
        <f t="shared" si="2"/>
        <v>0</v>
      </c>
      <c r="AE15" s="48">
        <f t="shared" si="3"/>
        <v>0</v>
      </c>
      <c r="AF15" s="48">
        <f t="shared" si="37"/>
        <v>0</v>
      </c>
      <c r="AG15" s="48">
        <f t="shared" si="4"/>
        <v>0</v>
      </c>
      <c r="AH15" s="14" t="str">
        <f>IF(I15="","",申込書!$AB$6)</f>
        <v/>
      </c>
      <c r="AI15" s="49" t="str">
        <f t="shared" si="5"/>
        <v/>
      </c>
      <c r="AJ15" s="49" t="str">
        <f t="shared" si="6"/>
        <v/>
      </c>
      <c r="AK15" s="50"/>
      <c r="AM15" s="60"/>
      <c r="AN15">
        <v>13</v>
      </c>
      <c r="AO15">
        <v>4</v>
      </c>
      <c r="AP15">
        <v>100</v>
      </c>
      <c r="AR15">
        <v>10</v>
      </c>
      <c r="AS15">
        <f t="shared" si="38"/>
        <v>0</v>
      </c>
      <c r="AT15" t="str">
        <f t="shared" si="7"/>
        <v/>
      </c>
      <c r="AU15">
        <f t="shared" si="8"/>
        <v>0</v>
      </c>
      <c r="AV15" t="str">
        <f t="shared" si="9"/>
        <v/>
      </c>
      <c r="AW15" t="str">
        <f t="shared" si="10"/>
        <v/>
      </c>
      <c r="AX15">
        <f t="shared" si="39"/>
        <v>75</v>
      </c>
      <c r="AY15">
        <f t="shared" si="40"/>
        <v>12</v>
      </c>
      <c r="AZ15">
        <v>0</v>
      </c>
      <c r="BA15" t="str">
        <f t="shared" si="11"/>
        <v xml:space="preserve"> </v>
      </c>
      <c r="BB15">
        <v>10</v>
      </c>
      <c r="BC15" t="str">
        <f t="shared" si="41"/>
        <v/>
      </c>
      <c r="BD15" t="str">
        <f t="shared" si="12"/>
        <v>19000100</v>
      </c>
      <c r="BE15" t="str">
        <f t="shared" si="13"/>
        <v/>
      </c>
      <c r="BF15" t="str">
        <f t="shared" si="14"/>
        <v/>
      </c>
      <c r="BG15" t="str">
        <f t="shared" si="15"/>
        <v/>
      </c>
      <c r="BH15">
        <f t="shared" si="16"/>
        <v>0</v>
      </c>
      <c r="BI15">
        <f t="shared" si="17"/>
        <v>0</v>
      </c>
      <c r="BJ15" t="str">
        <f t="shared" si="42"/>
        <v/>
      </c>
      <c r="BK15" s="27" t="str">
        <f t="shared" si="18"/>
        <v/>
      </c>
      <c r="BL15" s="27" t="str">
        <f t="shared" si="19"/>
        <v/>
      </c>
      <c r="BM15" s="27" t="str">
        <f t="shared" si="20"/>
        <v/>
      </c>
      <c r="BN15" s="27" t="str">
        <f t="shared" si="21"/>
        <v/>
      </c>
      <c r="BO15" s="27" t="str">
        <f t="shared" si="22"/>
        <v/>
      </c>
      <c r="BP15" s="27">
        <f t="shared" si="23"/>
        <v>0</v>
      </c>
      <c r="BQ15" s="27" t="str">
        <f t="shared" si="24"/>
        <v/>
      </c>
      <c r="BR15" s="27" t="str">
        <f t="shared" si="25"/>
        <v/>
      </c>
      <c r="BS15" s="27">
        <f t="shared" si="26"/>
        <v>0</v>
      </c>
      <c r="BT15" s="27" t="str">
        <f t="shared" si="27"/>
        <v/>
      </c>
      <c r="BU15" s="27" t="str">
        <f t="shared" si="28"/>
        <v/>
      </c>
      <c r="BV15" s="27" t="str">
        <f t="shared" si="29"/>
        <v>999:99.99</v>
      </c>
      <c r="BW15" s="27" t="str">
        <f t="shared" si="30"/>
        <v>999:99.99</v>
      </c>
      <c r="BX15" s="27" t="str">
        <f t="shared" si="31"/>
        <v>999:99.99</v>
      </c>
      <c r="BY15" s="58" t="str">
        <f t="shared" si="3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43"/>
        <v/>
      </c>
      <c r="CI15" s="3" t="str">
        <f t="shared" si="44"/>
        <v/>
      </c>
      <c r="CJ15" s="3">
        <f t="shared" si="45"/>
        <v>0</v>
      </c>
      <c r="CK15" s="3" t="str">
        <f t="shared" si="46"/>
        <v/>
      </c>
      <c r="CL15" s="3">
        <f t="shared" si="47"/>
        <v>0</v>
      </c>
      <c r="CM15" s="3">
        <v>1</v>
      </c>
      <c r="CN15" s="85" t="str">
        <f t="shared" si="33"/>
        <v/>
      </c>
      <c r="CO15" s="3">
        <f t="shared" si="48"/>
        <v>0</v>
      </c>
      <c r="CP15" s="8">
        <v>65</v>
      </c>
      <c r="CQ15" s="8">
        <v>10</v>
      </c>
      <c r="CR15" s="8" t="s">
        <v>293</v>
      </c>
      <c r="CS15" s="94" t="str">
        <f t="shared" si="49"/>
        <v/>
      </c>
    </row>
    <row r="16" spans="1:100" ht="24.75" customHeight="1">
      <c r="A16" s="33" t="str">
        <f t="shared" si="34"/>
        <v/>
      </c>
      <c r="B16" s="37"/>
      <c r="C16" s="93" t="str">
        <f t="shared" si="35"/>
        <v/>
      </c>
      <c r="D16" s="38"/>
      <c r="E16" s="38"/>
      <c r="F16" s="38" t="s">
        <v>178</v>
      </c>
      <c r="G16" s="33" t="str">
        <f t="shared" si="0"/>
        <v/>
      </c>
      <c r="H16" s="84" t="str">
        <f t="shared" si="36"/>
        <v/>
      </c>
      <c r="I16" s="39"/>
      <c r="J16" s="39"/>
      <c r="K16" s="39"/>
      <c r="L16" s="39"/>
      <c r="M16" s="39"/>
      <c r="N16" s="40"/>
      <c r="O16" s="40"/>
      <c r="P16" s="39"/>
      <c r="Q16" s="40"/>
      <c r="R16" s="40"/>
      <c r="S16" s="39"/>
      <c r="T16" s="39"/>
      <c r="U16" s="39"/>
      <c r="V16" s="39"/>
      <c r="W16" s="39"/>
      <c r="X16" s="40"/>
      <c r="Y16" s="41"/>
      <c r="Z16" s="40"/>
      <c r="AA16" s="102"/>
      <c r="AB16" s="9"/>
      <c r="AC16" s="48">
        <f t="shared" si="1"/>
        <v>0</v>
      </c>
      <c r="AD16" s="48">
        <f t="shared" si="2"/>
        <v>0</v>
      </c>
      <c r="AE16" s="48">
        <f t="shared" si="3"/>
        <v>0</v>
      </c>
      <c r="AF16" s="48">
        <f t="shared" si="37"/>
        <v>0</v>
      </c>
      <c r="AG16" s="48">
        <f t="shared" si="4"/>
        <v>0</v>
      </c>
      <c r="AH16" s="14" t="str">
        <f>IF(I16="","",申込書!$AB$6)</f>
        <v/>
      </c>
      <c r="AI16" s="49" t="str">
        <f t="shared" si="5"/>
        <v/>
      </c>
      <c r="AJ16" s="49" t="str">
        <f t="shared" si="6"/>
        <v/>
      </c>
      <c r="AK16" s="50"/>
      <c r="AM16" s="60"/>
      <c r="AN16">
        <v>14</v>
      </c>
      <c r="AO16">
        <v>4</v>
      </c>
      <c r="AP16">
        <v>200</v>
      </c>
      <c r="AR16">
        <v>11</v>
      </c>
      <c r="AS16">
        <f t="shared" si="38"/>
        <v>0</v>
      </c>
      <c r="AT16" t="str">
        <f t="shared" si="7"/>
        <v/>
      </c>
      <c r="AU16">
        <f t="shared" si="8"/>
        <v>0</v>
      </c>
      <c r="AV16" t="str">
        <f t="shared" si="9"/>
        <v/>
      </c>
      <c r="AW16" t="str">
        <f t="shared" si="10"/>
        <v/>
      </c>
      <c r="AX16">
        <f t="shared" si="39"/>
        <v>75</v>
      </c>
      <c r="AY16">
        <f t="shared" si="40"/>
        <v>12</v>
      </c>
      <c r="AZ16">
        <v>0</v>
      </c>
      <c r="BA16" t="str">
        <f t="shared" si="11"/>
        <v xml:space="preserve"> </v>
      </c>
      <c r="BB16">
        <v>11</v>
      </c>
      <c r="BC16" t="str">
        <f t="shared" si="41"/>
        <v/>
      </c>
      <c r="BD16" t="str">
        <f t="shared" si="12"/>
        <v>19000100</v>
      </c>
      <c r="BE16" t="str">
        <f t="shared" si="13"/>
        <v/>
      </c>
      <c r="BF16" t="str">
        <f t="shared" si="14"/>
        <v/>
      </c>
      <c r="BG16" t="str">
        <f t="shared" si="15"/>
        <v/>
      </c>
      <c r="BH16">
        <f t="shared" si="16"/>
        <v>0</v>
      </c>
      <c r="BI16">
        <f t="shared" si="17"/>
        <v>0</v>
      </c>
      <c r="BJ16" t="str">
        <f t="shared" si="42"/>
        <v/>
      </c>
      <c r="BK16" s="27" t="str">
        <f t="shared" si="18"/>
        <v/>
      </c>
      <c r="BL16" s="27" t="str">
        <f t="shared" si="19"/>
        <v/>
      </c>
      <c r="BM16" s="27" t="str">
        <f t="shared" si="20"/>
        <v/>
      </c>
      <c r="BN16" s="27" t="str">
        <f t="shared" si="21"/>
        <v/>
      </c>
      <c r="BO16" s="27" t="str">
        <f t="shared" si="22"/>
        <v/>
      </c>
      <c r="BP16" s="27">
        <f t="shared" si="23"/>
        <v>0</v>
      </c>
      <c r="BQ16" s="27" t="str">
        <f t="shared" si="24"/>
        <v/>
      </c>
      <c r="BR16" s="27" t="str">
        <f t="shared" si="25"/>
        <v/>
      </c>
      <c r="BS16" s="27">
        <f t="shared" si="26"/>
        <v>0</v>
      </c>
      <c r="BT16" s="27" t="str">
        <f t="shared" si="27"/>
        <v/>
      </c>
      <c r="BU16" s="27" t="str">
        <f t="shared" si="28"/>
        <v/>
      </c>
      <c r="BV16" s="27" t="str">
        <f t="shared" si="29"/>
        <v>999:99.99</v>
      </c>
      <c r="BW16" s="27" t="str">
        <f t="shared" si="30"/>
        <v>999:99.99</v>
      </c>
      <c r="BX16" s="27" t="str">
        <f t="shared" si="31"/>
        <v>999:99.99</v>
      </c>
      <c r="BY16" s="58" t="str">
        <f t="shared" si="3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43"/>
        <v/>
      </c>
      <c r="CI16" s="3" t="str">
        <f t="shared" si="44"/>
        <v/>
      </c>
      <c r="CJ16" s="3">
        <f t="shared" si="45"/>
        <v>0</v>
      </c>
      <c r="CK16" s="3" t="str">
        <f t="shared" si="46"/>
        <v/>
      </c>
      <c r="CL16" s="3">
        <f t="shared" si="47"/>
        <v>0</v>
      </c>
      <c r="CM16" s="3">
        <v>1</v>
      </c>
      <c r="CN16" s="85" t="str">
        <f t="shared" si="33"/>
        <v/>
      </c>
      <c r="CO16" s="3">
        <f t="shared" si="48"/>
        <v>0</v>
      </c>
      <c r="CP16" s="8">
        <v>70</v>
      </c>
      <c r="CQ16" s="8">
        <v>11</v>
      </c>
      <c r="CR16" s="8" t="s">
        <v>346</v>
      </c>
      <c r="CS16" s="94" t="str">
        <f t="shared" si="49"/>
        <v/>
      </c>
    </row>
    <row r="17" spans="1:97" ht="24.75" customHeight="1">
      <c r="A17" s="33" t="str">
        <f t="shared" si="34"/>
        <v/>
      </c>
      <c r="B17" s="37"/>
      <c r="C17" s="93" t="str">
        <f t="shared" si="35"/>
        <v/>
      </c>
      <c r="D17" s="38"/>
      <c r="E17" s="38"/>
      <c r="F17" s="38" t="s">
        <v>178</v>
      </c>
      <c r="G17" s="33" t="str">
        <f t="shared" si="0"/>
        <v/>
      </c>
      <c r="H17" s="84" t="str">
        <f t="shared" si="36"/>
        <v/>
      </c>
      <c r="I17" s="39"/>
      <c r="J17" s="39"/>
      <c r="K17" s="39"/>
      <c r="L17" s="39"/>
      <c r="M17" s="39"/>
      <c r="N17" s="40"/>
      <c r="O17" s="40"/>
      <c r="P17" s="39"/>
      <c r="Q17" s="40"/>
      <c r="R17" s="40"/>
      <c r="S17" s="39"/>
      <c r="T17" s="39"/>
      <c r="U17" s="39"/>
      <c r="V17" s="39"/>
      <c r="W17" s="39"/>
      <c r="X17" s="40"/>
      <c r="Y17" s="41"/>
      <c r="Z17" s="40"/>
      <c r="AA17" s="102"/>
      <c r="AB17" s="9"/>
      <c r="AC17" s="48">
        <f t="shared" si="1"/>
        <v>0</v>
      </c>
      <c r="AD17" s="48">
        <f t="shared" si="2"/>
        <v>0</v>
      </c>
      <c r="AE17" s="48">
        <f t="shared" si="3"/>
        <v>0</v>
      </c>
      <c r="AF17" s="48">
        <f t="shared" si="37"/>
        <v>0</v>
      </c>
      <c r="AG17" s="48">
        <f t="shared" si="4"/>
        <v>0</v>
      </c>
      <c r="AH17" s="14" t="str">
        <f>IF(I17="","",申込書!$AB$6)</f>
        <v/>
      </c>
      <c r="AI17" s="49" t="str">
        <f t="shared" si="5"/>
        <v/>
      </c>
      <c r="AJ17" s="49" t="str">
        <f t="shared" si="6"/>
        <v/>
      </c>
      <c r="AK17" s="50"/>
      <c r="AM17" s="51"/>
      <c r="AN17">
        <v>15</v>
      </c>
      <c r="AO17">
        <v>5</v>
      </c>
      <c r="AP17">
        <v>200</v>
      </c>
      <c r="AR17">
        <v>12</v>
      </c>
      <c r="AS17">
        <f t="shared" si="38"/>
        <v>0</v>
      </c>
      <c r="AT17" t="str">
        <f t="shared" si="7"/>
        <v/>
      </c>
      <c r="AU17">
        <f t="shared" si="8"/>
        <v>0</v>
      </c>
      <c r="AV17" t="str">
        <f t="shared" si="9"/>
        <v/>
      </c>
      <c r="AW17" t="str">
        <f t="shared" si="10"/>
        <v/>
      </c>
      <c r="AX17">
        <f t="shared" si="39"/>
        <v>75</v>
      </c>
      <c r="AY17">
        <f t="shared" si="40"/>
        <v>12</v>
      </c>
      <c r="AZ17">
        <v>0</v>
      </c>
      <c r="BA17" t="str">
        <f t="shared" si="11"/>
        <v xml:space="preserve"> </v>
      </c>
      <c r="BB17">
        <v>12</v>
      </c>
      <c r="BC17" t="str">
        <f t="shared" si="41"/>
        <v/>
      </c>
      <c r="BD17" t="str">
        <f t="shared" si="12"/>
        <v>19000100</v>
      </c>
      <c r="BE17" t="str">
        <f t="shared" si="13"/>
        <v/>
      </c>
      <c r="BF17" t="str">
        <f t="shared" si="14"/>
        <v/>
      </c>
      <c r="BG17" t="str">
        <f t="shared" si="15"/>
        <v/>
      </c>
      <c r="BH17">
        <f t="shared" si="16"/>
        <v>0</v>
      </c>
      <c r="BI17">
        <f t="shared" si="17"/>
        <v>0</v>
      </c>
      <c r="BJ17" t="str">
        <f t="shared" si="42"/>
        <v/>
      </c>
      <c r="BK17" s="27" t="str">
        <f t="shared" si="18"/>
        <v/>
      </c>
      <c r="BL17" s="27" t="str">
        <f t="shared" si="19"/>
        <v/>
      </c>
      <c r="BM17" s="27" t="str">
        <f t="shared" si="20"/>
        <v/>
      </c>
      <c r="BN17" s="27" t="str">
        <f t="shared" si="21"/>
        <v/>
      </c>
      <c r="BO17" s="27" t="str">
        <f t="shared" si="22"/>
        <v/>
      </c>
      <c r="BP17" s="27">
        <f t="shared" si="23"/>
        <v>0</v>
      </c>
      <c r="BQ17" s="27" t="str">
        <f t="shared" si="24"/>
        <v/>
      </c>
      <c r="BR17" s="27" t="str">
        <f t="shared" si="25"/>
        <v/>
      </c>
      <c r="BS17" s="27">
        <f t="shared" si="26"/>
        <v>0</v>
      </c>
      <c r="BT17" s="27" t="str">
        <f t="shared" si="27"/>
        <v/>
      </c>
      <c r="BU17" s="27" t="str">
        <f t="shared" si="28"/>
        <v/>
      </c>
      <c r="BV17" s="27" t="str">
        <f t="shared" si="29"/>
        <v>999:99.99</v>
      </c>
      <c r="BW17" s="27" t="str">
        <f t="shared" si="30"/>
        <v>999:99.99</v>
      </c>
      <c r="BX17" s="27" t="str">
        <f t="shared" si="31"/>
        <v>999:99.99</v>
      </c>
      <c r="BY17" s="58" t="str">
        <f t="shared" si="3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43"/>
        <v/>
      </c>
      <c r="CI17" s="3" t="str">
        <f t="shared" si="44"/>
        <v/>
      </c>
      <c r="CJ17" s="3">
        <f t="shared" si="45"/>
        <v>0</v>
      </c>
      <c r="CK17" s="3" t="str">
        <f t="shared" si="46"/>
        <v/>
      </c>
      <c r="CL17" s="3">
        <f t="shared" si="47"/>
        <v>0</v>
      </c>
      <c r="CM17" s="3">
        <v>1</v>
      </c>
      <c r="CN17" s="85" t="str">
        <f t="shared" si="33"/>
        <v/>
      </c>
      <c r="CO17" s="3">
        <f t="shared" si="48"/>
        <v>0</v>
      </c>
      <c r="CP17" s="8">
        <v>75</v>
      </c>
      <c r="CQ17" s="8">
        <v>12</v>
      </c>
      <c r="CR17" s="8" t="s">
        <v>347</v>
      </c>
      <c r="CS17" s="94" t="str">
        <f t="shared" si="49"/>
        <v/>
      </c>
    </row>
    <row r="18" spans="1:97" ht="24.75" customHeight="1">
      <c r="A18" s="33" t="str">
        <f t="shared" si="34"/>
        <v/>
      </c>
      <c r="B18" s="37"/>
      <c r="C18" s="93" t="str">
        <f t="shared" si="35"/>
        <v/>
      </c>
      <c r="D18" s="38"/>
      <c r="E18" s="38"/>
      <c r="F18" s="38" t="s">
        <v>178</v>
      </c>
      <c r="G18" s="33" t="str">
        <f t="shared" si="0"/>
        <v/>
      </c>
      <c r="H18" s="84" t="str">
        <f t="shared" si="36"/>
        <v/>
      </c>
      <c r="I18" s="39"/>
      <c r="J18" s="39"/>
      <c r="K18" s="39"/>
      <c r="L18" s="39"/>
      <c r="M18" s="39"/>
      <c r="N18" s="40"/>
      <c r="O18" s="40"/>
      <c r="P18" s="39"/>
      <c r="Q18" s="40"/>
      <c r="R18" s="40"/>
      <c r="S18" s="39"/>
      <c r="T18" s="39"/>
      <c r="U18" s="39"/>
      <c r="V18" s="39"/>
      <c r="W18" s="39"/>
      <c r="X18" s="40"/>
      <c r="Y18" s="41"/>
      <c r="Z18" s="40"/>
      <c r="AA18" s="102"/>
      <c r="AB18" s="9"/>
      <c r="AC18" s="48">
        <f t="shared" si="1"/>
        <v>0</v>
      </c>
      <c r="AD18" s="48">
        <f t="shared" si="2"/>
        <v>0</v>
      </c>
      <c r="AE18" s="48">
        <f t="shared" si="3"/>
        <v>0</v>
      </c>
      <c r="AF18" s="48">
        <f t="shared" si="37"/>
        <v>0</v>
      </c>
      <c r="AG18" s="48">
        <f t="shared" si="4"/>
        <v>0</v>
      </c>
      <c r="AH18" s="14" t="str">
        <f>IF(I18="","",申込書!$AB$6)</f>
        <v/>
      </c>
      <c r="AI18" s="49" t="str">
        <f t="shared" si="5"/>
        <v/>
      </c>
      <c r="AJ18" s="49" t="str">
        <f t="shared" si="6"/>
        <v/>
      </c>
      <c r="AK18" s="50"/>
      <c r="AM18" s="60"/>
      <c r="AN18">
        <v>16</v>
      </c>
      <c r="AO18">
        <v>0</v>
      </c>
      <c r="AP18">
        <v>0</v>
      </c>
      <c r="AR18">
        <v>13</v>
      </c>
      <c r="AS18">
        <f t="shared" si="38"/>
        <v>0</v>
      </c>
      <c r="AT18" t="str">
        <f t="shared" si="7"/>
        <v/>
      </c>
      <c r="AU18">
        <f t="shared" si="8"/>
        <v>0</v>
      </c>
      <c r="AV18" t="str">
        <f t="shared" si="9"/>
        <v/>
      </c>
      <c r="AW18" t="str">
        <f t="shared" si="10"/>
        <v/>
      </c>
      <c r="AX18">
        <f t="shared" si="39"/>
        <v>75</v>
      </c>
      <c r="AY18">
        <f t="shared" si="40"/>
        <v>12</v>
      </c>
      <c r="AZ18">
        <v>0</v>
      </c>
      <c r="BA18" t="str">
        <f t="shared" si="11"/>
        <v xml:space="preserve"> </v>
      </c>
      <c r="BB18">
        <v>13</v>
      </c>
      <c r="BC18" t="str">
        <f t="shared" si="41"/>
        <v/>
      </c>
      <c r="BD18" t="str">
        <f t="shared" si="12"/>
        <v>19000100</v>
      </c>
      <c r="BE18" t="str">
        <f t="shared" si="13"/>
        <v/>
      </c>
      <c r="BF18" t="str">
        <f t="shared" si="14"/>
        <v/>
      </c>
      <c r="BG18" t="str">
        <f t="shared" si="15"/>
        <v/>
      </c>
      <c r="BH18">
        <f t="shared" si="16"/>
        <v>0</v>
      </c>
      <c r="BI18">
        <f t="shared" si="17"/>
        <v>0</v>
      </c>
      <c r="BJ18" t="str">
        <f t="shared" si="42"/>
        <v/>
      </c>
      <c r="BK18" s="27" t="str">
        <f t="shared" si="18"/>
        <v/>
      </c>
      <c r="BL18" s="27" t="str">
        <f t="shared" si="19"/>
        <v/>
      </c>
      <c r="BM18" s="27" t="str">
        <f t="shared" si="20"/>
        <v/>
      </c>
      <c r="BN18" s="27" t="str">
        <f t="shared" si="21"/>
        <v/>
      </c>
      <c r="BO18" s="27" t="str">
        <f t="shared" si="22"/>
        <v/>
      </c>
      <c r="BP18" s="27">
        <f t="shared" si="23"/>
        <v>0</v>
      </c>
      <c r="BQ18" s="27" t="str">
        <f t="shared" si="24"/>
        <v/>
      </c>
      <c r="BR18" s="27" t="str">
        <f t="shared" si="25"/>
        <v/>
      </c>
      <c r="BS18" s="27">
        <f t="shared" si="26"/>
        <v>0</v>
      </c>
      <c r="BT18" s="27" t="str">
        <f t="shared" si="27"/>
        <v/>
      </c>
      <c r="BU18" s="27" t="str">
        <f t="shared" si="28"/>
        <v/>
      </c>
      <c r="BV18" s="27" t="str">
        <f t="shared" si="29"/>
        <v>999:99.99</v>
      </c>
      <c r="BW18" s="27" t="str">
        <f t="shared" si="30"/>
        <v>999:99.99</v>
      </c>
      <c r="BX18" s="27" t="str">
        <f t="shared" si="31"/>
        <v>999:99.99</v>
      </c>
      <c r="BY18" s="58" t="str">
        <f t="shared" si="3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43"/>
        <v/>
      </c>
      <c r="CI18" s="3" t="str">
        <f t="shared" si="44"/>
        <v/>
      </c>
      <c r="CJ18" s="3">
        <f t="shared" si="45"/>
        <v>0</v>
      </c>
      <c r="CK18" s="3" t="str">
        <f t="shared" si="46"/>
        <v/>
      </c>
      <c r="CL18" s="3">
        <f t="shared" si="47"/>
        <v>0</v>
      </c>
      <c r="CM18" s="3">
        <v>1</v>
      </c>
      <c r="CN18" s="85" t="str">
        <f t="shared" si="33"/>
        <v/>
      </c>
      <c r="CO18" s="3">
        <f t="shared" si="48"/>
        <v>0</v>
      </c>
      <c r="CS18" s="94" t="str">
        <f t="shared" si="49"/>
        <v/>
      </c>
    </row>
    <row r="19" spans="1:97" ht="24.75" customHeight="1">
      <c r="A19" s="33" t="str">
        <f t="shared" si="34"/>
        <v/>
      </c>
      <c r="B19" s="37"/>
      <c r="C19" s="93" t="str">
        <f t="shared" si="35"/>
        <v/>
      </c>
      <c r="D19" s="38"/>
      <c r="E19" s="38"/>
      <c r="F19" s="38" t="s">
        <v>178</v>
      </c>
      <c r="G19" s="33" t="str">
        <f t="shared" si="0"/>
        <v/>
      </c>
      <c r="H19" s="84" t="str">
        <f t="shared" si="36"/>
        <v/>
      </c>
      <c r="I19" s="39"/>
      <c r="J19" s="39"/>
      <c r="K19" s="39"/>
      <c r="L19" s="39"/>
      <c r="M19" s="39"/>
      <c r="N19" s="40"/>
      <c r="O19" s="40"/>
      <c r="P19" s="39"/>
      <c r="Q19" s="40"/>
      <c r="R19" s="40"/>
      <c r="S19" s="39"/>
      <c r="T19" s="39"/>
      <c r="U19" s="39"/>
      <c r="V19" s="39"/>
      <c r="W19" s="39"/>
      <c r="X19" s="40"/>
      <c r="Y19" s="41"/>
      <c r="Z19" s="40"/>
      <c r="AA19" s="102"/>
      <c r="AB19" s="9"/>
      <c r="AC19" s="48">
        <f t="shared" si="1"/>
        <v>0</v>
      </c>
      <c r="AD19" s="48">
        <f t="shared" si="2"/>
        <v>0</v>
      </c>
      <c r="AE19" s="48">
        <f t="shared" si="3"/>
        <v>0</v>
      </c>
      <c r="AF19" s="48">
        <f t="shared" si="37"/>
        <v>0</v>
      </c>
      <c r="AG19" s="48">
        <f t="shared" si="4"/>
        <v>0</v>
      </c>
      <c r="AH19" s="14" t="str">
        <f>IF(I19="","",申込書!$AB$6)</f>
        <v/>
      </c>
      <c r="AI19" s="49" t="str">
        <f t="shared" si="5"/>
        <v/>
      </c>
      <c r="AJ19" s="49" t="str">
        <f t="shared" si="6"/>
        <v/>
      </c>
      <c r="AK19" s="50"/>
      <c r="AM19" s="60"/>
      <c r="AN19">
        <v>1</v>
      </c>
      <c r="AO19">
        <v>1</v>
      </c>
      <c r="AP19">
        <v>50</v>
      </c>
      <c r="AR19">
        <v>14</v>
      </c>
      <c r="AS19">
        <f t="shared" si="38"/>
        <v>0</v>
      </c>
      <c r="AT19" t="str">
        <f t="shared" si="7"/>
        <v/>
      </c>
      <c r="AU19">
        <f t="shared" si="8"/>
        <v>0</v>
      </c>
      <c r="AV19" t="str">
        <f t="shared" si="9"/>
        <v/>
      </c>
      <c r="AW19" t="str">
        <f t="shared" si="10"/>
        <v/>
      </c>
      <c r="AX19">
        <f t="shared" si="39"/>
        <v>75</v>
      </c>
      <c r="AY19">
        <f t="shared" si="40"/>
        <v>12</v>
      </c>
      <c r="AZ19">
        <v>0</v>
      </c>
      <c r="BA19" t="str">
        <f t="shared" si="11"/>
        <v xml:space="preserve"> </v>
      </c>
      <c r="BB19">
        <v>14</v>
      </c>
      <c r="BC19" t="str">
        <f t="shared" si="41"/>
        <v/>
      </c>
      <c r="BD19" t="str">
        <f t="shared" si="12"/>
        <v>19000100</v>
      </c>
      <c r="BE19" t="str">
        <f t="shared" si="13"/>
        <v/>
      </c>
      <c r="BF19" t="str">
        <f t="shared" si="14"/>
        <v/>
      </c>
      <c r="BG19" t="str">
        <f t="shared" si="15"/>
        <v/>
      </c>
      <c r="BH19">
        <f t="shared" si="16"/>
        <v>0</v>
      </c>
      <c r="BI19">
        <f t="shared" si="17"/>
        <v>0</v>
      </c>
      <c r="BJ19" t="str">
        <f t="shared" si="42"/>
        <v/>
      </c>
      <c r="BK19" s="27" t="str">
        <f t="shared" si="18"/>
        <v/>
      </c>
      <c r="BL19" s="27" t="str">
        <f t="shared" si="19"/>
        <v/>
      </c>
      <c r="BM19" s="27" t="str">
        <f t="shared" si="20"/>
        <v/>
      </c>
      <c r="BN19" s="27" t="str">
        <f t="shared" si="21"/>
        <v/>
      </c>
      <c r="BO19" s="27" t="str">
        <f t="shared" si="22"/>
        <v/>
      </c>
      <c r="BP19" s="27">
        <f t="shared" si="23"/>
        <v>0</v>
      </c>
      <c r="BQ19" s="27" t="str">
        <f t="shared" si="24"/>
        <v/>
      </c>
      <c r="BR19" s="27" t="str">
        <f t="shared" si="25"/>
        <v/>
      </c>
      <c r="BS19" s="27">
        <f t="shared" si="26"/>
        <v>0</v>
      </c>
      <c r="BT19" s="27" t="str">
        <f t="shared" si="27"/>
        <v/>
      </c>
      <c r="BU19" s="27" t="str">
        <f t="shared" si="28"/>
        <v/>
      </c>
      <c r="BV19" s="27" t="str">
        <f t="shared" si="29"/>
        <v>999:99.99</v>
      </c>
      <c r="BW19" s="27" t="str">
        <f t="shared" si="30"/>
        <v>999:99.99</v>
      </c>
      <c r="BX19" s="27" t="str">
        <f t="shared" si="31"/>
        <v>999:99.99</v>
      </c>
      <c r="BY19" s="58" t="str">
        <f t="shared" si="3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43"/>
        <v/>
      </c>
      <c r="CI19" s="3" t="str">
        <f t="shared" si="44"/>
        <v/>
      </c>
      <c r="CJ19" s="3">
        <f t="shared" si="45"/>
        <v>0</v>
      </c>
      <c r="CK19" s="3" t="str">
        <f t="shared" si="46"/>
        <v/>
      </c>
      <c r="CL19" s="3">
        <f t="shared" si="47"/>
        <v>0</v>
      </c>
      <c r="CM19" s="3">
        <v>1</v>
      </c>
      <c r="CN19" s="85" t="str">
        <f t="shared" si="33"/>
        <v/>
      </c>
      <c r="CO19" s="3">
        <f t="shared" si="48"/>
        <v>0</v>
      </c>
      <c r="CS19" s="94" t="str">
        <f t="shared" si="49"/>
        <v/>
      </c>
    </row>
    <row r="20" spans="1:97" ht="24.75" customHeight="1">
      <c r="A20" s="33" t="str">
        <f t="shared" si="34"/>
        <v/>
      </c>
      <c r="B20" s="37"/>
      <c r="C20" s="93" t="str">
        <f t="shared" si="35"/>
        <v/>
      </c>
      <c r="D20" s="38"/>
      <c r="E20" s="38"/>
      <c r="F20" s="38" t="s">
        <v>178</v>
      </c>
      <c r="G20" s="33" t="str">
        <f t="shared" si="0"/>
        <v/>
      </c>
      <c r="H20" s="84" t="str">
        <f t="shared" si="36"/>
        <v/>
      </c>
      <c r="I20" s="39"/>
      <c r="J20" s="39"/>
      <c r="K20" s="39"/>
      <c r="L20" s="39"/>
      <c r="M20" s="39"/>
      <c r="N20" s="40"/>
      <c r="O20" s="40"/>
      <c r="P20" s="39"/>
      <c r="Q20" s="40"/>
      <c r="R20" s="40"/>
      <c r="S20" s="39"/>
      <c r="T20" s="39"/>
      <c r="U20" s="39"/>
      <c r="V20" s="39"/>
      <c r="W20" s="39"/>
      <c r="X20" s="40"/>
      <c r="Y20" s="41"/>
      <c r="Z20" s="40"/>
      <c r="AA20" s="102"/>
      <c r="AB20" s="9"/>
      <c r="AC20" s="48">
        <f t="shared" si="1"/>
        <v>0</v>
      </c>
      <c r="AD20" s="48">
        <f t="shared" si="2"/>
        <v>0</v>
      </c>
      <c r="AE20" s="48">
        <f t="shared" si="3"/>
        <v>0</v>
      </c>
      <c r="AF20" s="48">
        <f t="shared" si="37"/>
        <v>0</v>
      </c>
      <c r="AG20" s="48">
        <f t="shared" si="4"/>
        <v>0</v>
      </c>
      <c r="AH20" s="14" t="str">
        <f>IF(I20="","",申込書!$AB$6)</f>
        <v/>
      </c>
      <c r="AI20" s="49" t="str">
        <f t="shared" si="5"/>
        <v/>
      </c>
      <c r="AJ20" s="49" t="str">
        <f t="shared" si="6"/>
        <v/>
      </c>
      <c r="AK20" s="50"/>
      <c r="AM20" s="60"/>
      <c r="AN20">
        <v>2</v>
      </c>
      <c r="AO20">
        <v>1</v>
      </c>
      <c r="AP20">
        <v>100</v>
      </c>
      <c r="AR20">
        <v>15</v>
      </c>
      <c r="AS20">
        <f t="shared" si="38"/>
        <v>0</v>
      </c>
      <c r="AT20" t="str">
        <f t="shared" si="7"/>
        <v/>
      </c>
      <c r="AU20">
        <f t="shared" si="8"/>
        <v>0</v>
      </c>
      <c r="AV20" t="str">
        <f t="shared" si="9"/>
        <v/>
      </c>
      <c r="AW20" t="str">
        <f t="shared" si="10"/>
        <v/>
      </c>
      <c r="AX20">
        <f t="shared" si="39"/>
        <v>75</v>
      </c>
      <c r="AY20">
        <f t="shared" si="40"/>
        <v>12</v>
      </c>
      <c r="AZ20">
        <v>0</v>
      </c>
      <c r="BA20" t="str">
        <f t="shared" si="11"/>
        <v xml:space="preserve"> </v>
      </c>
      <c r="BB20">
        <v>15</v>
      </c>
      <c r="BC20" t="str">
        <f t="shared" si="41"/>
        <v/>
      </c>
      <c r="BD20" t="str">
        <f t="shared" si="12"/>
        <v>19000100</v>
      </c>
      <c r="BE20" t="str">
        <f t="shared" si="13"/>
        <v/>
      </c>
      <c r="BF20" t="str">
        <f t="shared" si="14"/>
        <v/>
      </c>
      <c r="BG20" t="str">
        <f t="shared" si="15"/>
        <v/>
      </c>
      <c r="BH20">
        <f t="shared" si="16"/>
        <v>0</v>
      </c>
      <c r="BI20">
        <f t="shared" si="17"/>
        <v>0</v>
      </c>
      <c r="BJ20" t="str">
        <f t="shared" si="42"/>
        <v/>
      </c>
      <c r="BK20" s="27" t="str">
        <f t="shared" si="18"/>
        <v/>
      </c>
      <c r="BL20" s="27" t="str">
        <f t="shared" si="19"/>
        <v/>
      </c>
      <c r="BM20" s="27" t="str">
        <f t="shared" si="20"/>
        <v/>
      </c>
      <c r="BN20" s="27" t="str">
        <f t="shared" si="21"/>
        <v/>
      </c>
      <c r="BO20" s="27" t="str">
        <f t="shared" si="22"/>
        <v/>
      </c>
      <c r="BP20" s="27">
        <f t="shared" si="23"/>
        <v>0</v>
      </c>
      <c r="BQ20" s="27" t="str">
        <f t="shared" si="24"/>
        <v/>
      </c>
      <c r="BR20" s="27" t="str">
        <f t="shared" si="25"/>
        <v/>
      </c>
      <c r="BS20" s="27">
        <f t="shared" si="26"/>
        <v>0</v>
      </c>
      <c r="BT20" s="27" t="str">
        <f t="shared" si="27"/>
        <v/>
      </c>
      <c r="BU20" s="27" t="str">
        <f t="shared" si="28"/>
        <v/>
      </c>
      <c r="BV20" s="27" t="str">
        <f t="shared" si="29"/>
        <v>999:99.99</v>
      </c>
      <c r="BW20" s="27" t="str">
        <f t="shared" si="30"/>
        <v>999:99.99</v>
      </c>
      <c r="BX20" s="27" t="str">
        <f t="shared" si="31"/>
        <v>999:99.99</v>
      </c>
      <c r="BY20" s="58" t="str">
        <f t="shared" si="3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43"/>
        <v/>
      </c>
      <c r="CI20" s="3" t="str">
        <f t="shared" si="44"/>
        <v/>
      </c>
      <c r="CJ20" s="3">
        <f t="shared" si="45"/>
        <v>0</v>
      </c>
      <c r="CK20" s="3" t="str">
        <f t="shared" si="46"/>
        <v/>
      </c>
      <c r="CL20" s="3">
        <f t="shared" si="47"/>
        <v>0</v>
      </c>
      <c r="CM20" s="3">
        <v>1</v>
      </c>
      <c r="CN20" s="85" t="str">
        <f t="shared" si="33"/>
        <v/>
      </c>
      <c r="CO20" s="3">
        <f t="shared" si="48"/>
        <v>0</v>
      </c>
      <c r="CS20" s="94" t="str">
        <f t="shared" si="49"/>
        <v/>
      </c>
    </row>
    <row r="21" spans="1:97" ht="24.75" customHeight="1">
      <c r="A21" s="33" t="str">
        <f t="shared" si="34"/>
        <v/>
      </c>
      <c r="B21" s="37"/>
      <c r="C21" s="93" t="str">
        <f t="shared" si="35"/>
        <v/>
      </c>
      <c r="D21" s="38"/>
      <c r="E21" s="38"/>
      <c r="F21" s="38" t="s">
        <v>178</v>
      </c>
      <c r="G21" s="33" t="str">
        <f t="shared" si="0"/>
        <v/>
      </c>
      <c r="H21" s="84" t="str">
        <f t="shared" si="36"/>
        <v/>
      </c>
      <c r="I21" s="39"/>
      <c r="J21" s="39"/>
      <c r="K21" s="39"/>
      <c r="L21" s="39"/>
      <c r="M21" s="39"/>
      <c r="N21" s="40"/>
      <c r="O21" s="40"/>
      <c r="P21" s="39"/>
      <c r="Q21" s="40"/>
      <c r="R21" s="40"/>
      <c r="S21" s="39"/>
      <c r="T21" s="39"/>
      <c r="U21" s="39"/>
      <c r="V21" s="39"/>
      <c r="W21" s="39"/>
      <c r="X21" s="40"/>
      <c r="Y21" s="41"/>
      <c r="Z21" s="40"/>
      <c r="AA21" s="102"/>
      <c r="AB21" s="9"/>
      <c r="AC21" s="48">
        <f t="shared" si="1"/>
        <v>0</v>
      </c>
      <c r="AD21" s="48">
        <f t="shared" si="2"/>
        <v>0</v>
      </c>
      <c r="AE21" s="48">
        <f t="shared" si="3"/>
        <v>0</v>
      </c>
      <c r="AF21" s="48">
        <f t="shared" si="37"/>
        <v>0</v>
      </c>
      <c r="AG21" s="48">
        <f t="shared" si="4"/>
        <v>0</v>
      </c>
      <c r="AH21" s="14" t="str">
        <f>IF(I21="","",申込書!$AB$6)</f>
        <v/>
      </c>
      <c r="AI21" s="49" t="str">
        <f t="shared" si="5"/>
        <v/>
      </c>
      <c r="AJ21" s="49" t="str">
        <f t="shared" si="6"/>
        <v/>
      </c>
      <c r="AK21" s="50"/>
      <c r="AM21" s="60"/>
      <c r="AN21">
        <v>3</v>
      </c>
      <c r="AO21">
        <v>1</v>
      </c>
      <c r="AP21">
        <v>200</v>
      </c>
      <c r="AR21">
        <v>16</v>
      </c>
      <c r="AS21">
        <f t="shared" si="38"/>
        <v>0</v>
      </c>
      <c r="AT21" t="str">
        <f t="shared" si="7"/>
        <v/>
      </c>
      <c r="AU21">
        <f t="shared" si="8"/>
        <v>0</v>
      </c>
      <c r="AV21" t="str">
        <f t="shared" si="9"/>
        <v/>
      </c>
      <c r="AW21" t="str">
        <f t="shared" si="10"/>
        <v/>
      </c>
      <c r="AX21">
        <f t="shared" si="39"/>
        <v>75</v>
      </c>
      <c r="AY21">
        <f t="shared" si="40"/>
        <v>12</v>
      </c>
      <c r="AZ21">
        <v>0</v>
      </c>
      <c r="BA21" t="str">
        <f t="shared" si="11"/>
        <v xml:space="preserve"> </v>
      </c>
      <c r="BB21">
        <v>16</v>
      </c>
      <c r="BC21" t="str">
        <f t="shared" si="41"/>
        <v/>
      </c>
      <c r="BD21" t="str">
        <f t="shared" si="12"/>
        <v>19000100</v>
      </c>
      <c r="BE21" t="str">
        <f t="shared" si="13"/>
        <v/>
      </c>
      <c r="BF21" t="str">
        <f t="shared" si="14"/>
        <v/>
      </c>
      <c r="BG21" t="str">
        <f t="shared" si="15"/>
        <v/>
      </c>
      <c r="BH21">
        <f t="shared" si="16"/>
        <v>0</v>
      </c>
      <c r="BI21">
        <f t="shared" si="17"/>
        <v>0</v>
      </c>
      <c r="BJ21" t="str">
        <f t="shared" si="42"/>
        <v/>
      </c>
      <c r="BK21" s="27" t="str">
        <f t="shared" si="18"/>
        <v/>
      </c>
      <c r="BL21" s="27" t="str">
        <f t="shared" si="19"/>
        <v/>
      </c>
      <c r="BM21" s="27" t="str">
        <f t="shared" si="20"/>
        <v/>
      </c>
      <c r="BN21" s="27" t="str">
        <f t="shared" si="21"/>
        <v/>
      </c>
      <c r="BO21" s="27" t="str">
        <f t="shared" si="22"/>
        <v/>
      </c>
      <c r="BP21" s="27">
        <f t="shared" si="23"/>
        <v>0</v>
      </c>
      <c r="BQ21" s="27" t="str">
        <f t="shared" si="24"/>
        <v/>
      </c>
      <c r="BR21" s="27" t="str">
        <f t="shared" si="25"/>
        <v/>
      </c>
      <c r="BS21" s="27">
        <f t="shared" si="26"/>
        <v>0</v>
      </c>
      <c r="BT21" s="27" t="str">
        <f t="shared" si="27"/>
        <v/>
      </c>
      <c r="BU21" s="27" t="str">
        <f t="shared" si="28"/>
        <v/>
      </c>
      <c r="BV21" s="27" t="str">
        <f t="shared" si="29"/>
        <v>999:99.99</v>
      </c>
      <c r="BW21" s="27" t="str">
        <f t="shared" si="30"/>
        <v>999:99.99</v>
      </c>
      <c r="BX21" s="27" t="str">
        <f t="shared" si="31"/>
        <v>999:99.99</v>
      </c>
      <c r="BY21" s="58" t="str">
        <f t="shared" si="3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43"/>
        <v/>
      </c>
      <c r="CI21" s="3" t="str">
        <f t="shared" si="44"/>
        <v/>
      </c>
      <c r="CJ21" s="3">
        <f t="shared" si="45"/>
        <v>0</v>
      </c>
      <c r="CK21" s="3" t="str">
        <f t="shared" si="46"/>
        <v/>
      </c>
      <c r="CL21" s="3">
        <f t="shared" si="47"/>
        <v>0</v>
      </c>
      <c r="CM21" s="3">
        <v>1</v>
      </c>
      <c r="CN21" s="85" t="str">
        <f t="shared" si="33"/>
        <v/>
      </c>
      <c r="CO21" s="3">
        <f t="shared" si="48"/>
        <v>0</v>
      </c>
      <c r="CS21" s="94" t="str">
        <f t="shared" si="49"/>
        <v/>
      </c>
    </row>
    <row r="22" spans="1:97" ht="24.75" customHeight="1">
      <c r="A22" s="33" t="str">
        <f t="shared" si="34"/>
        <v/>
      </c>
      <c r="B22" s="37"/>
      <c r="C22" s="93" t="str">
        <f t="shared" si="35"/>
        <v/>
      </c>
      <c r="D22" s="38"/>
      <c r="E22" s="38"/>
      <c r="F22" s="38" t="s">
        <v>178</v>
      </c>
      <c r="G22" s="33" t="str">
        <f t="shared" si="0"/>
        <v/>
      </c>
      <c r="H22" s="84" t="str">
        <f t="shared" si="36"/>
        <v/>
      </c>
      <c r="I22" s="39"/>
      <c r="J22" s="39"/>
      <c r="K22" s="39"/>
      <c r="L22" s="39"/>
      <c r="M22" s="39"/>
      <c r="N22" s="40"/>
      <c r="O22" s="40"/>
      <c r="P22" s="39"/>
      <c r="Q22" s="40"/>
      <c r="R22" s="40"/>
      <c r="S22" s="39"/>
      <c r="T22" s="39"/>
      <c r="U22" s="39"/>
      <c r="V22" s="39"/>
      <c r="W22" s="39"/>
      <c r="X22" s="40"/>
      <c r="Y22" s="41"/>
      <c r="Z22" s="40"/>
      <c r="AA22" s="102"/>
      <c r="AB22" s="9"/>
      <c r="AC22" s="48">
        <f t="shared" si="1"/>
        <v>0</v>
      </c>
      <c r="AD22" s="48">
        <f t="shared" si="2"/>
        <v>0</v>
      </c>
      <c r="AE22" s="48">
        <f t="shared" si="3"/>
        <v>0</v>
      </c>
      <c r="AF22" s="48">
        <f t="shared" si="37"/>
        <v>0</v>
      </c>
      <c r="AG22" s="48">
        <f t="shared" si="4"/>
        <v>0</v>
      </c>
      <c r="AH22" s="14" t="str">
        <f>IF(I22="","",申込書!$AB$6)</f>
        <v/>
      </c>
      <c r="AI22" s="49" t="str">
        <f t="shared" si="5"/>
        <v/>
      </c>
      <c r="AJ22" s="49" t="str">
        <f t="shared" si="6"/>
        <v/>
      </c>
      <c r="AK22" s="50"/>
      <c r="AM22" s="60"/>
      <c r="AN22">
        <v>4</v>
      </c>
      <c r="AO22">
        <v>1</v>
      </c>
      <c r="AP22">
        <v>400</v>
      </c>
      <c r="AR22">
        <v>17</v>
      </c>
      <c r="AS22">
        <f t="shared" si="38"/>
        <v>0</v>
      </c>
      <c r="AT22" t="str">
        <f t="shared" si="7"/>
        <v/>
      </c>
      <c r="AU22">
        <f t="shared" si="8"/>
        <v>0</v>
      </c>
      <c r="AV22" t="str">
        <f t="shared" si="9"/>
        <v/>
      </c>
      <c r="AW22" t="str">
        <f t="shared" si="10"/>
        <v/>
      </c>
      <c r="AX22">
        <f t="shared" si="39"/>
        <v>75</v>
      </c>
      <c r="AY22">
        <f t="shared" si="40"/>
        <v>12</v>
      </c>
      <c r="AZ22">
        <v>0</v>
      </c>
      <c r="BA22" t="str">
        <f t="shared" si="11"/>
        <v xml:space="preserve"> </v>
      </c>
      <c r="BB22">
        <v>17</v>
      </c>
      <c r="BC22" t="str">
        <f t="shared" si="41"/>
        <v/>
      </c>
      <c r="BD22" t="str">
        <f t="shared" si="12"/>
        <v>19000100</v>
      </c>
      <c r="BE22" t="str">
        <f t="shared" si="13"/>
        <v/>
      </c>
      <c r="BF22" t="str">
        <f t="shared" si="14"/>
        <v/>
      </c>
      <c r="BG22" t="str">
        <f t="shared" si="15"/>
        <v/>
      </c>
      <c r="BH22">
        <f t="shared" si="16"/>
        <v>0</v>
      </c>
      <c r="BI22">
        <f t="shared" si="17"/>
        <v>0</v>
      </c>
      <c r="BJ22" t="str">
        <f t="shared" si="42"/>
        <v/>
      </c>
      <c r="BK22" s="27" t="str">
        <f t="shared" si="18"/>
        <v/>
      </c>
      <c r="BL22" s="27" t="str">
        <f t="shared" si="19"/>
        <v/>
      </c>
      <c r="BM22" s="27" t="str">
        <f t="shared" si="20"/>
        <v/>
      </c>
      <c r="BN22" s="27" t="str">
        <f t="shared" si="21"/>
        <v/>
      </c>
      <c r="BO22" s="27" t="str">
        <f t="shared" si="22"/>
        <v/>
      </c>
      <c r="BP22" s="27">
        <f t="shared" si="23"/>
        <v>0</v>
      </c>
      <c r="BQ22" s="27" t="str">
        <f t="shared" si="24"/>
        <v/>
      </c>
      <c r="BR22" s="27" t="str">
        <f t="shared" si="25"/>
        <v/>
      </c>
      <c r="BS22" s="27">
        <f t="shared" si="26"/>
        <v>0</v>
      </c>
      <c r="BT22" s="27" t="str">
        <f t="shared" si="27"/>
        <v/>
      </c>
      <c r="BU22" s="27" t="str">
        <f t="shared" si="28"/>
        <v/>
      </c>
      <c r="BV22" s="27" t="str">
        <f t="shared" si="29"/>
        <v>999:99.99</v>
      </c>
      <c r="BW22" s="27" t="str">
        <f t="shared" si="30"/>
        <v>999:99.99</v>
      </c>
      <c r="BX22" s="27" t="str">
        <f t="shared" si="31"/>
        <v>999:99.99</v>
      </c>
      <c r="BY22" s="58" t="str">
        <f t="shared" si="3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43"/>
        <v/>
      </c>
      <c r="CI22" s="3" t="str">
        <f t="shared" si="44"/>
        <v/>
      </c>
      <c r="CJ22" s="3">
        <f t="shared" si="45"/>
        <v>0</v>
      </c>
      <c r="CK22" s="3" t="str">
        <f t="shared" si="46"/>
        <v/>
      </c>
      <c r="CL22" s="3">
        <f t="shared" si="47"/>
        <v>0</v>
      </c>
      <c r="CM22" s="3">
        <v>1</v>
      </c>
      <c r="CN22" s="85" t="str">
        <f t="shared" si="33"/>
        <v/>
      </c>
      <c r="CO22" s="3">
        <f t="shared" si="48"/>
        <v>0</v>
      </c>
      <c r="CS22" s="94" t="str">
        <f t="shared" si="49"/>
        <v/>
      </c>
    </row>
    <row r="23" spans="1:97" ht="24.75" customHeight="1">
      <c r="A23" s="33" t="str">
        <f t="shared" si="34"/>
        <v/>
      </c>
      <c r="B23" s="37"/>
      <c r="C23" s="93" t="str">
        <f t="shared" si="35"/>
        <v/>
      </c>
      <c r="D23" s="38"/>
      <c r="E23" s="38"/>
      <c r="F23" s="38" t="s">
        <v>179</v>
      </c>
      <c r="G23" s="33" t="str">
        <f t="shared" si="0"/>
        <v/>
      </c>
      <c r="H23" s="84" t="str">
        <f t="shared" si="36"/>
        <v/>
      </c>
      <c r="I23" s="39"/>
      <c r="J23" s="39"/>
      <c r="K23" s="39"/>
      <c r="L23" s="39"/>
      <c r="M23" s="39"/>
      <c r="N23" s="40"/>
      <c r="O23" s="40"/>
      <c r="P23" s="39"/>
      <c r="Q23" s="40"/>
      <c r="R23" s="40"/>
      <c r="S23" s="39"/>
      <c r="T23" s="39"/>
      <c r="U23" s="39"/>
      <c r="V23" s="39"/>
      <c r="W23" s="39"/>
      <c r="X23" s="40"/>
      <c r="Y23" s="41"/>
      <c r="Z23" s="40"/>
      <c r="AA23" s="102"/>
      <c r="AB23" s="9"/>
      <c r="AC23" s="48">
        <f t="shared" si="1"/>
        <v>0</v>
      </c>
      <c r="AD23" s="48">
        <f t="shared" si="2"/>
        <v>0</v>
      </c>
      <c r="AE23" s="48">
        <f t="shared" si="3"/>
        <v>0</v>
      </c>
      <c r="AF23" s="48">
        <f t="shared" si="37"/>
        <v>0</v>
      </c>
      <c r="AG23" s="48">
        <f t="shared" si="4"/>
        <v>0</v>
      </c>
      <c r="AH23" s="14" t="str">
        <f>IF(I23="","",申込書!$AB$6)</f>
        <v/>
      </c>
      <c r="AI23" s="49" t="str">
        <f t="shared" si="5"/>
        <v/>
      </c>
      <c r="AJ23" s="49" t="str">
        <f t="shared" si="6"/>
        <v/>
      </c>
      <c r="AK23" s="50"/>
      <c r="AM23" s="60"/>
      <c r="AN23">
        <v>6</v>
      </c>
      <c r="AO23">
        <v>2</v>
      </c>
      <c r="AP23">
        <v>50</v>
      </c>
      <c r="AR23">
        <v>18</v>
      </c>
      <c r="AS23">
        <f t="shared" si="38"/>
        <v>0</v>
      </c>
      <c r="AT23" t="str">
        <f t="shared" si="7"/>
        <v/>
      </c>
      <c r="AU23">
        <f t="shared" si="8"/>
        <v>0</v>
      </c>
      <c r="AV23" t="str">
        <f t="shared" si="9"/>
        <v/>
      </c>
      <c r="AW23" t="str">
        <f t="shared" si="10"/>
        <v/>
      </c>
      <c r="AX23">
        <f t="shared" si="39"/>
        <v>75</v>
      </c>
      <c r="AY23">
        <f t="shared" si="40"/>
        <v>12</v>
      </c>
      <c r="AZ23">
        <v>0</v>
      </c>
      <c r="BA23" t="str">
        <f t="shared" si="11"/>
        <v xml:space="preserve"> </v>
      </c>
      <c r="BB23">
        <v>18</v>
      </c>
      <c r="BC23" t="str">
        <f t="shared" si="41"/>
        <v/>
      </c>
      <c r="BD23" t="str">
        <f t="shared" si="12"/>
        <v>19000100</v>
      </c>
      <c r="BE23" t="str">
        <f t="shared" si="13"/>
        <v/>
      </c>
      <c r="BF23" t="str">
        <f t="shared" si="14"/>
        <v/>
      </c>
      <c r="BG23" t="str">
        <f t="shared" si="15"/>
        <v/>
      </c>
      <c r="BH23">
        <f t="shared" si="16"/>
        <v>0</v>
      </c>
      <c r="BI23">
        <f t="shared" si="17"/>
        <v>0</v>
      </c>
      <c r="BJ23" t="str">
        <f t="shared" si="42"/>
        <v/>
      </c>
      <c r="BK23" s="27" t="str">
        <f t="shared" si="18"/>
        <v/>
      </c>
      <c r="BL23" s="27" t="str">
        <f t="shared" si="19"/>
        <v/>
      </c>
      <c r="BM23" s="27" t="str">
        <f t="shared" si="20"/>
        <v/>
      </c>
      <c r="BN23" s="27" t="str">
        <f t="shared" si="21"/>
        <v/>
      </c>
      <c r="BO23" s="27" t="str">
        <f t="shared" si="22"/>
        <v/>
      </c>
      <c r="BP23" s="27">
        <f t="shared" si="23"/>
        <v>0</v>
      </c>
      <c r="BQ23" s="27" t="str">
        <f t="shared" si="24"/>
        <v/>
      </c>
      <c r="BR23" s="27" t="str">
        <f t="shared" si="25"/>
        <v/>
      </c>
      <c r="BS23" s="27">
        <f t="shared" si="26"/>
        <v>0</v>
      </c>
      <c r="BT23" s="27" t="str">
        <f t="shared" si="27"/>
        <v/>
      </c>
      <c r="BU23" s="27" t="str">
        <f t="shared" si="28"/>
        <v/>
      </c>
      <c r="BV23" s="27" t="str">
        <f t="shared" si="29"/>
        <v>999:99.99</v>
      </c>
      <c r="BW23" s="27" t="str">
        <f t="shared" si="30"/>
        <v>999:99.99</v>
      </c>
      <c r="BX23" s="27" t="str">
        <f t="shared" si="31"/>
        <v>999:99.99</v>
      </c>
      <c r="BY23" s="58" t="str">
        <f t="shared" si="3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43"/>
        <v/>
      </c>
      <c r="CI23" s="3" t="str">
        <f t="shared" si="44"/>
        <v/>
      </c>
      <c r="CJ23" s="3">
        <f t="shared" si="45"/>
        <v>0</v>
      </c>
      <c r="CK23" s="3" t="str">
        <f t="shared" si="46"/>
        <v/>
      </c>
      <c r="CL23" s="3">
        <f t="shared" si="47"/>
        <v>0</v>
      </c>
      <c r="CM23" s="3">
        <v>1</v>
      </c>
      <c r="CN23" s="85" t="str">
        <f t="shared" si="33"/>
        <v/>
      </c>
      <c r="CO23" s="3">
        <f t="shared" si="48"/>
        <v>0</v>
      </c>
      <c r="CS23" s="94" t="str">
        <f t="shared" si="49"/>
        <v/>
      </c>
    </row>
    <row r="24" spans="1:97" ht="24.75" customHeight="1">
      <c r="A24" s="33" t="str">
        <f t="shared" si="34"/>
        <v/>
      </c>
      <c r="B24" s="37"/>
      <c r="C24" s="93" t="str">
        <f t="shared" si="35"/>
        <v/>
      </c>
      <c r="D24" s="38"/>
      <c r="E24" s="38"/>
      <c r="F24" s="38" t="s">
        <v>179</v>
      </c>
      <c r="G24" s="33" t="str">
        <f t="shared" si="0"/>
        <v/>
      </c>
      <c r="H24" s="84" t="str">
        <f t="shared" si="36"/>
        <v/>
      </c>
      <c r="I24" s="39"/>
      <c r="J24" s="39"/>
      <c r="K24" s="39"/>
      <c r="L24" s="39"/>
      <c r="M24" s="39"/>
      <c r="N24" s="40"/>
      <c r="O24" s="40"/>
      <c r="P24" s="39"/>
      <c r="Q24" s="40"/>
      <c r="R24" s="40"/>
      <c r="S24" s="39"/>
      <c r="T24" s="39"/>
      <c r="U24" s="39"/>
      <c r="V24" s="39"/>
      <c r="W24" s="39"/>
      <c r="X24" s="40"/>
      <c r="Y24" s="41"/>
      <c r="Z24" s="40"/>
      <c r="AA24" s="102"/>
      <c r="AB24" s="9"/>
      <c r="AC24" s="48">
        <f t="shared" si="1"/>
        <v>0</v>
      </c>
      <c r="AD24" s="48">
        <f t="shared" si="2"/>
        <v>0</v>
      </c>
      <c r="AE24" s="48">
        <f t="shared" si="3"/>
        <v>0</v>
      </c>
      <c r="AF24" s="48">
        <f t="shared" si="37"/>
        <v>0</v>
      </c>
      <c r="AG24" s="48">
        <f t="shared" si="4"/>
        <v>0</v>
      </c>
      <c r="AH24" s="14" t="str">
        <f>IF(I24="","",申込書!$AB$6)</f>
        <v/>
      </c>
      <c r="AI24" s="49" t="str">
        <f t="shared" si="5"/>
        <v/>
      </c>
      <c r="AJ24" s="49" t="str">
        <f t="shared" si="6"/>
        <v/>
      </c>
      <c r="AK24" s="50"/>
      <c r="AM24" s="60"/>
      <c r="AN24">
        <v>7</v>
      </c>
      <c r="AO24">
        <v>2</v>
      </c>
      <c r="AP24">
        <v>100</v>
      </c>
      <c r="AR24">
        <v>19</v>
      </c>
      <c r="AS24">
        <f t="shared" si="38"/>
        <v>0</v>
      </c>
      <c r="AT24" t="str">
        <f t="shared" si="7"/>
        <v/>
      </c>
      <c r="AU24">
        <f t="shared" si="8"/>
        <v>0</v>
      </c>
      <c r="AV24" t="str">
        <f t="shared" si="9"/>
        <v/>
      </c>
      <c r="AW24" t="str">
        <f t="shared" si="10"/>
        <v/>
      </c>
      <c r="AX24">
        <f t="shared" si="39"/>
        <v>75</v>
      </c>
      <c r="AY24">
        <f t="shared" si="40"/>
        <v>12</v>
      </c>
      <c r="AZ24">
        <v>0</v>
      </c>
      <c r="BA24" t="str">
        <f t="shared" si="11"/>
        <v xml:space="preserve"> </v>
      </c>
      <c r="BB24">
        <v>19</v>
      </c>
      <c r="BC24" t="str">
        <f t="shared" si="41"/>
        <v/>
      </c>
      <c r="BD24" t="str">
        <f t="shared" si="12"/>
        <v>19000100</v>
      </c>
      <c r="BE24" t="str">
        <f t="shared" si="13"/>
        <v/>
      </c>
      <c r="BF24" t="str">
        <f t="shared" si="14"/>
        <v/>
      </c>
      <c r="BG24" t="str">
        <f t="shared" si="15"/>
        <v/>
      </c>
      <c r="BH24">
        <f t="shared" si="16"/>
        <v>0</v>
      </c>
      <c r="BI24">
        <f t="shared" si="17"/>
        <v>0</v>
      </c>
      <c r="BJ24" t="str">
        <f t="shared" si="42"/>
        <v/>
      </c>
      <c r="BK24" s="27" t="str">
        <f t="shared" si="18"/>
        <v/>
      </c>
      <c r="BL24" s="27" t="str">
        <f t="shared" si="19"/>
        <v/>
      </c>
      <c r="BM24" s="27" t="str">
        <f t="shared" si="20"/>
        <v/>
      </c>
      <c r="BN24" s="27" t="str">
        <f t="shared" si="21"/>
        <v/>
      </c>
      <c r="BO24" s="27" t="str">
        <f t="shared" si="22"/>
        <v/>
      </c>
      <c r="BP24" s="27">
        <f t="shared" si="23"/>
        <v>0</v>
      </c>
      <c r="BQ24" s="27" t="str">
        <f t="shared" si="24"/>
        <v/>
      </c>
      <c r="BR24" s="27" t="str">
        <f t="shared" si="25"/>
        <v/>
      </c>
      <c r="BS24" s="27">
        <f t="shared" si="26"/>
        <v>0</v>
      </c>
      <c r="BT24" s="27" t="str">
        <f t="shared" si="27"/>
        <v/>
      </c>
      <c r="BU24" s="27" t="str">
        <f t="shared" si="28"/>
        <v/>
      </c>
      <c r="BV24" s="27" t="str">
        <f t="shared" si="29"/>
        <v>999:99.99</v>
      </c>
      <c r="BW24" s="27" t="str">
        <f t="shared" si="30"/>
        <v>999:99.99</v>
      </c>
      <c r="BX24" s="27" t="str">
        <f t="shared" si="31"/>
        <v>999:99.99</v>
      </c>
      <c r="BY24" s="58" t="str">
        <f t="shared" si="3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43"/>
        <v/>
      </c>
      <c r="CI24" s="3" t="str">
        <f t="shared" si="44"/>
        <v/>
      </c>
      <c r="CJ24" s="3">
        <f t="shared" si="45"/>
        <v>0</v>
      </c>
      <c r="CK24" s="3" t="str">
        <f t="shared" si="46"/>
        <v/>
      </c>
      <c r="CL24" s="3">
        <f t="shared" si="47"/>
        <v>0</v>
      </c>
      <c r="CM24" s="3">
        <v>1</v>
      </c>
      <c r="CN24" s="85" t="str">
        <f t="shared" si="33"/>
        <v/>
      </c>
      <c r="CO24" s="3">
        <f t="shared" si="48"/>
        <v>0</v>
      </c>
      <c r="CS24" s="94" t="str">
        <f t="shared" si="49"/>
        <v/>
      </c>
    </row>
    <row r="25" spans="1:97" ht="24.75" customHeight="1">
      <c r="A25" s="33" t="str">
        <f t="shared" si="34"/>
        <v/>
      </c>
      <c r="B25" s="37"/>
      <c r="C25" s="93" t="str">
        <f t="shared" si="35"/>
        <v/>
      </c>
      <c r="D25" s="38"/>
      <c r="E25" s="38"/>
      <c r="F25" s="38" t="s">
        <v>179</v>
      </c>
      <c r="G25" s="33" t="str">
        <f t="shared" si="0"/>
        <v/>
      </c>
      <c r="H25" s="84" t="str">
        <f t="shared" si="36"/>
        <v/>
      </c>
      <c r="I25" s="39"/>
      <c r="J25" s="39"/>
      <c r="K25" s="39"/>
      <c r="L25" s="39"/>
      <c r="M25" s="39"/>
      <c r="N25" s="40"/>
      <c r="O25" s="40"/>
      <c r="P25" s="39"/>
      <c r="Q25" s="40"/>
      <c r="R25" s="40"/>
      <c r="S25" s="39"/>
      <c r="T25" s="39"/>
      <c r="U25" s="39"/>
      <c r="V25" s="39"/>
      <c r="W25" s="39"/>
      <c r="X25" s="40"/>
      <c r="Y25" s="41"/>
      <c r="Z25" s="40"/>
      <c r="AA25" s="102"/>
      <c r="AB25" s="9"/>
      <c r="AC25" s="48">
        <f t="shared" si="1"/>
        <v>0</v>
      </c>
      <c r="AD25" s="48">
        <f t="shared" si="2"/>
        <v>0</v>
      </c>
      <c r="AE25" s="48">
        <f t="shared" si="3"/>
        <v>0</v>
      </c>
      <c r="AF25" s="48">
        <f t="shared" si="37"/>
        <v>0</v>
      </c>
      <c r="AG25" s="48">
        <f t="shared" si="4"/>
        <v>0</v>
      </c>
      <c r="AH25" s="14" t="str">
        <f>IF(I25="","",申込書!$AB$6)</f>
        <v/>
      </c>
      <c r="AI25" s="49" t="str">
        <f t="shared" si="5"/>
        <v/>
      </c>
      <c r="AJ25" s="49" t="str">
        <f t="shared" si="6"/>
        <v/>
      </c>
      <c r="AK25" s="50"/>
      <c r="AM25" s="60"/>
      <c r="AN25">
        <v>9</v>
      </c>
      <c r="AO25">
        <v>3</v>
      </c>
      <c r="AP25">
        <v>50</v>
      </c>
      <c r="AR25">
        <v>20</v>
      </c>
      <c r="AS25">
        <f t="shared" si="38"/>
        <v>0</v>
      </c>
      <c r="AT25" t="str">
        <f t="shared" si="7"/>
        <v/>
      </c>
      <c r="AU25">
        <f t="shared" si="8"/>
        <v>0</v>
      </c>
      <c r="AV25" t="str">
        <f t="shared" si="9"/>
        <v/>
      </c>
      <c r="AW25" t="str">
        <f t="shared" si="10"/>
        <v/>
      </c>
      <c r="AX25">
        <f t="shared" si="39"/>
        <v>75</v>
      </c>
      <c r="AY25">
        <f t="shared" si="40"/>
        <v>12</v>
      </c>
      <c r="AZ25">
        <v>0</v>
      </c>
      <c r="BA25" t="str">
        <f t="shared" si="11"/>
        <v xml:space="preserve"> </v>
      </c>
      <c r="BB25">
        <v>20</v>
      </c>
      <c r="BC25" t="str">
        <f t="shared" si="41"/>
        <v/>
      </c>
      <c r="BD25" t="str">
        <f t="shared" si="12"/>
        <v>19000100</v>
      </c>
      <c r="BE25" t="str">
        <f t="shared" si="13"/>
        <v/>
      </c>
      <c r="BF25" t="str">
        <f t="shared" si="14"/>
        <v/>
      </c>
      <c r="BG25" t="str">
        <f t="shared" si="15"/>
        <v/>
      </c>
      <c r="BH25">
        <f t="shared" si="16"/>
        <v>0</v>
      </c>
      <c r="BI25">
        <f t="shared" si="17"/>
        <v>0</v>
      </c>
      <c r="BJ25" t="str">
        <f t="shared" si="42"/>
        <v/>
      </c>
      <c r="BK25" s="27" t="str">
        <f t="shared" si="18"/>
        <v/>
      </c>
      <c r="BL25" s="27" t="str">
        <f t="shared" si="19"/>
        <v/>
      </c>
      <c r="BM25" s="27" t="str">
        <f t="shared" si="20"/>
        <v/>
      </c>
      <c r="BN25" s="27" t="str">
        <f t="shared" si="21"/>
        <v/>
      </c>
      <c r="BO25" s="27" t="str">
        <f t="shared" si="22"/>
        <v/>
      </c>
      <c r="BP25" s="27">
        <f t="shared" si="23"/>
        <v>0</v>
      </c>
      <c r="BQ25" s="27" t="str">
        <f t="shared" si="24"/>
        <v/>
      </c>
      <c r="BR25" s="27" t="str">
        <f t="shared" si="25"/>
        <v/>
      </c>
      <c r="BS25" s="27">
        <f t="shared" si="26"/>
        <v>0</v>
      </c>
      <c r="BT25" s="27" t="str">
        <f t="shared" si="27"/>
        <v/>
      </c>
      <c r="BU25" s="27" t="str">
        <f t="shared" si="28"/>
        <v/>
      </c>
      <c r="BV25" s="27" t="str">
        <f t="shared" si="29"/>
        <v>999:99.99</v>
      </c>
      <c r="BW25" s="27" t="str">
        <f t="shared" si="30"/>
        <v>999:99.99</v>
      </c>
      <c r="BX25" s="27" t="str">
        <f t="shared" si="31"/>
        <v>999:99.99</v>
      </c>
      <c r="BY25" s="58" t="str">
        <f t="shared" si="3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43"/>
        <v/>
      </c>
      <c r="CI25" s="3" t="str">
        <f t="shared" si="44"/>
        <v/>
      </c>
      <c r="CJ25" s="3">
        <f t="shared" si="45"/>
        <v>0</v>
      </c>
      <c r="CK25" s="3" t="str">
        <f t="shared" si="46"/>
        <v/>
      </c>
      <c r="CL25" s="3">
        <f t="shared" si="47"/>
        <v>0</v>
      </c>
      <c r="CM25" s="3">
        <v>1</v>
      </c>
      <c r="CN25" s="85" t="str">
        <f t="shared" si="33"/>
        <v/>
      </c>
      <c r="CO25" s="3">
        <f t="shared" si="48"/>
        <v>0</v>
      </c>
      <c r="CS25" s="94" t="str">
        <f t="shared" si="49"/>
        <v/>
      </c>
    </row>
    <row r="26" spans="1:97" ht="24.75" customHeight="1">
      <c r="A26" s="33" t="str">
        <f t="shared" si="34"/>
        <v/>
      </c>
      <c r="B26" s="37"/>
      <c r="C26" s="93" t="str">
        <f t="shared" si="35"/>
        <v/>
      </c>
      <c r="D26" s="38"/>
      <c r="E26" s="38"/>
      <c r="F26" s="38" t="s">
        <v>179</v>
      </c>
      <c r="G26" s="33" t="str">
        <f t="shared" si="0"/>
        <v/>
      </c>
      <c r="H26" s="84" t="str">
        <f t="shared" si="36"/>
        <v/>
      </c>
      <c r="I26" s="39"/>
      <c r="J26" s="39"/>
      <c r="K26" s="39"/>
      <c r="L26" s="39"/>
      <c r="M26" s="39"/>
      <c r="N26" s="40"/>
      <c r="O26" s="40"/>
      <c r="P26" s="39"/>
      <c r="Q26" s="40"/>
      <c r="R26" s="40"/>
      <c r="S26" s="39"/>
      <c r="T26" s="39"/>
      <c r="U26" s="39"/>
      <c r="V26" s="39"/>
      <c r="W26" s="39"/>
      <c r="X26" s="40"/>
      <c r="Y26" s="41"/>
      <c r="Z26" s="40"/>
      <c r="AA26" s="102"/>
      <c r="AB26" s="9"/>
      <c r="AC26" s="48">
        <f t="shared" si="1"/>
        <v>0</v>
      </c>
      <c r="AD26" s="48">
        <f t="shared" si="2"/>
        <v>0</v>
      </c>
      <c r="AE26" s="48">
        <f t="shared" si="3"/>
        <v>0</v>
      </c>
      <c r="AF26" s="48">
        <f t="shared" si="37"/>
        <v>0</v>
      </c>
      <c r="AG26" s="48">
        <f t="shared" si="4"/>
        <v>0</v>
      </c>
      <c r="AH26" s="14" t="str">
        <f>IF(I26="","",申込書!$AB$6)</f>
        <v/>
      </c>
      <c r="AI26" s="49" t="str">
        <f t="shared" si="5"/>
        <v/>
      </c>
      <c r="AJ26" s="49" t="str">
        <f t="shared" si="6"/>
        <v/>
      </c>
      <c r="AK26" s="50"/>
      <c r="AM26" s="60"/>
      <c r="AN26">
        <v>10</v>
      </c>
      <c r="AO26">
        <v>3</v>
      </c>
      <c r="AP26">
        <v>100</v>
      </c>
      <c r="AR26">
        <v>21</v>
      </c>
      <c r="AS26">
        <f t="shared" si="38"/>
        <v>0</v>
      </c>
      <c r="AT26" t="str">
        <f t="shared" si="7"/>
        <v/>
      </c>
      <c r="AU26">
        <f t="shared" si="8"/>
        <v>0</v>
      </c>
      <c r="AV26" t="str">
        <f t="shared" si="9"/>
        <v/>
      </c>
      <c r="AW26" t="str">
        <f t="shared" si="10"/>
        <v/>
      </c>
      <c r="AX26">
        <f t="shared" si="39"/>
        <v>75</v>
      </c>
      <c r="AY26">
        <f t="shared" si="40"/>
        <v>12</v>
      </c>
      <c r="AZ26">
        <v>0</v>
      </c>
      <c r="BA26" t="str">
        <f t="shared" si="11"/>
        <v xml:space="preserve"> </v>
      </c>
      <c r="BB26">
        <v>21</v>
      </c>
      <c r="BC26" t="str">
        <f t="shared" si="41"/>
        <v/>
      </c>
      <c r="BD26" t="str">
        <f t="shared" si="12"/>
        <v>19000100</v>
      </c>
      <c r="BE26" t="str">
        <f t="shared" si="13"/>
        <v/>
      </c>
      <c r="BF26" t="str">
        <f t="shared" si="14"/>
        <v/>
      </c>
      <c r="BG26" t="str">
        <f t="shared" si="15"/>
        <v/>
      </c>
      <c r="BH26">
        <f t="shared" si="16"/>
        <v>0</v>
      </c>
      <c r="BI26">
        <f t="shared" si="17"/>
        <v>0</v>
      </c>
      <c r="BJ26" t="str">
        <f t="shared" si="42"/>
        <v/>
      </c>
      <c r="BK26" s="27" t="str">
        <f t="shared" si="18"/>
        <v/>
      </c>
      <c r="BL26" s="27" t="str">
        <f t="shared" si="19"/>
        <v/>
      </c>
      <c r="BM26" s="27" t="str">
        <f t="shared" si="20"/>
        <v/>
      </c>
      <c r="BN26" s="27" t="str">
        <f t="shared" si="21"/>
        <v/>
      </c>
      <c r="BO26" s="27" t="str">
        <f t="shared" si="22"/>
        <v/>
      </c>
      <c r="BP26" s="27">
        <f t="shared" si="23"/>
        <v>0</v>
      </c>
      <c r="BQ26" s="27" t="str">
        <f t="shared" si="24"/>
        <v/>
      </c>
      <c r="BR26" s="27" t="str">
        <f t="shared" si="25"/>
        <v/>
      </c>
      <c r="BS26" s="27">
        <f t="shared" si="26"/>
        <v>0</v>
      </c>
      <c r="BT26" s="27" t="str">
        <f t="shared" si="27"/>
        <v/>
      </c>
      <c r="BU26" s="27" t="str">
        <f t="shared" si="28"/>
        <v/>
      </c>
      <c r="BV26" s="27" t="str">
        <f t="shared" si="29"/>
        <v>999:99.99</v>
      </c>
      <c r="BW26" s="27" t="str">
        <f t="shared" si="30"/>
        <v>999:99.99</v>
      </c>
      <c r="BX26" s="27" t="str">
        <f t="shared" si="31"/>
        <v>999:99.99</v>
      </c>
      <c r="BY26" s="58" t="str">
        <f t="shared" si="3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43"/>
        <v/>
      </c>
      <c r="CI26" s="3" t="str">
        <f t="shared" si="44"/>
        <v/>
      </c>
      <c r="CJ26" s="3">
        <f t="shared" si="45"/>
        <v>0</v>
      </c>
      <c r="CK26" s="3" t="str">
        <f t="shared" si="46"/>
        <v/>
      </c>
      <c r="CL26" s="3">
        <f t="shared" si="47"/>
        <v>0</v>
      </c>
      <c r="CM26" s="3">
        <v>1</v>
      </c>
      <c r="CN26" s="85" t="str">
        <f t="shared" si="33"/>
        <v/>
      </c>
      <c r="CO26" s="3">
        <f t="shared" si="48"/>
        <v>0</v>
      </c>
      <c r="CS26" s="94" t="str">
        <f t="shared" si="49"/>
        <v/>
      </c>
    </row>
    <row r="27" spans="1:97" ht="24.75" customHeight="1">
      <c r="A27" s="33" t="str">
        <f t="shared" si="34"/>
        <v/>
      </c>
      <c r="B27" s="37"/>
      <c r="C27" s="93" t="str">
        <f t="shared" si="35"/>
        <v/>
      </c>
      <c r="D27" s="38"/>
      <c r="E27" s="38"/>
      <c r="F27" s="38" t="s">
        <v>179</v>
      </c>
      <c r="G27" s="33" t="str">
        <f t="shared" si="0"/>
        <v/>
      </c>
      <c r="H27" s="84" t="str">
        <f t="shared" si="36"/>
        <v/>
      </c>
      <c r="I27" s="39"/>
      <c r="J27" s="39"/>
      <c r="K27" s="39"/>
      <c r="L27" s="39"/>
      <c r="M27" s="39"/>
      <c r="N27" s="40"/>
      <c r="O27" s="40"/>
      <c r="P27" s="39"/>
      <c r="Q27" s="40"/>
      <c r="R27" s="40"/>
      <c r="S27" s="39"/>
      <c r="T27" s="39"/>
      <c r="U27" s="39"/>
      <c r="V27" s="39"/>
      <c r="W27" s="39"/>
      <c r="X27" s="40"/>
      <c r="Y27" s="41"/>
      <c r="Z27" s="40"/>
      <c r="AA27" s="102"/>
      <c r="AB27" s="9"/>
      <c r="AC27" s="48">
        <f t="shared" si="1"/>
        <v>0</v>
      </c>
      <c r="AD27" s="48">
        <f t="shared" si="2"/>
        <v>0</v>
      </c>
      <c r="AE27" s="48">
        <f t="shared" si="3"/>
        <v>0</v>
      </c>
      <c r="AF27" s="48">
        <f t="shared" si="37"/>
        <v>0</v>
      </c>
      <c r="AG27" s="48">
        <f t="shared" si="4"/>
        <v>0</v>
      </c>
      <c r="AH27" s="14" t="str">
        <f>IF(I27="","",申込書!$AB$6)</f>
        <v/>
      </c>
      <c r="AI27" s="49" t="str">
        <f t="shared" si="5"/>
        <v/>
      </c>
      <c r="AJ27" s="49" t="str">
        <f t="shared" si="6"/>
        <v/>
      </c>
      <c r="AK27" s="50"/>
      <c r="AM27" s="60"/>
      <c r="AN27">
        <v>12</v>
      </c>
      <c r="AO27">
        <v>4</v>
      </c>
      <c r="AP27">
        <v>50</v>
      </c>
      <c r="AR27">
        <v>22</v>
      </c>
      <c r="AS27">
        <f t="shared" si="38"/>
        <v>0</v>
      </c>
      <c r="AT27" t="str">
        <f t="shared" si="7"/>
        <v/>
      </c>
      <c r="AU27">
        <f t="shared" si="8"/>
        <v>0</v>
      </c>
      <c r="AV27" t="str">
        <f t="shared" si="9"/>
        <v/>
      </c>
      <c r="AW27" t="str">
        <f t="shared" si="10"/>
        <v/>
      </c>
      <c r="AX27">
        <f t="shared" si="39"/>
        <v>75</v>
      </c>
      <c r="AY27">
        <f t="shared" si="40"/>
        <v>12</v>
      </c>
      <c r="AZ27">
        <v>0</v>
      </c>
      <c r="BA27" t="str">
        <f t="shared" si="11"/>
        <v xml:space="preserve"> </v>
      </c>
      <c r="BB27">
        <v>22</v>
      </c>
      <c r="BC27" t="str">
        <f t="shared" si="41"/>
        <v/>
      </c>
      <c r="BD27" t="str">
        <f t="shared" si="12"/>
        <v>19000100</v>
      </c>
      <c r="BE27" t="str">
        <f t="shared" si="13"/>
        <v/>
      </c>
      <c r="BF27" t="str">
        <f t="shared" si="14"/>
        <v/>
      </c>
      <c r="BG27" t="str">
        <f t="shared" si="15"/>
        <v/>
      </c>
      <c r="BH27">
        <f t="shared" si="16"/>
        <v>0</v>
      </c>
      <c r="BI27">
        <f t="shared" si="17"/>
        <v>0</v>
      </c>
      <c r="BJ27" t="str">
        <f t="shared" si="42"/>
        <v/>
      </c>
      <c r="BK27" s="27" t="str">
        <f t="shared" si="18"/>
        <v/>
      </c>
      <c r="BL27" s="27" t="str">
        <f t="shared" si="19"/>
        <v/>
      </c>
      <c r="BM27" s="27" t="str">
        <f t="shared" si="20"/>
        <v/>
      </c>
      <c r="BN27" s="27" t="str">
        <f t="shared" si="21"/>
        <v/>
      </c>
      <c r="BO27" s="27" t="str">
        <f t="shared" si="22"/>
        <v/>
      </c>
      <c r="BP27" s="27">
        <f t="shared" si="23"/>
        <v>0</v>
      </c>
      <c r="BQ27" s="27" t="str">
        <f t="shared" si="24"/>
        <v/>
      </c>
      <c r="BR27" s="27" t="str">
        <f t="shared" si="25"/>
        <v/>
      </c>
      <c r="BS27" s="27">
        <f t="shared" si="26"/>
        <v>0</v>
      </c>
      <c r="BT27" s="27" t="str">
        <f t="shared" si="27"/>
        <v/>
      </c>
      <c r="BU27" s="27" t="str">
        <f t="shared" si="28"/>
        <v/>
      </c>
      <c r="BV27" s="27" t="str">
        <f t="shared" si="29"/>
        <v>999:99.99</v>
      </c>
      <c r="BW27" s="27" t="str">
        <f t="shared" si="30"/>
        <v>999:99.99</v>
      </c>
      <c r="BX27" s="27" t="str">
        <f t="shared" si="31"/>
        <v>999:99.99</v>
      </c>
      <c r="BY27" s="58" t="str">
        <f t="shared" si="32"/>
        <v>1980/1/1</v>
      </c>
      <c r="CH27" s="3" t="str">
        <f t="shared" si="43"/>
        <v/>
      </c>
      <c r="CI27" s="3" t="str">
        <f t="shared" si="44"/>
        <v/>
      </c>
      <c r="CJ27" s="3">
        <f t="shared" si="45"/>
        <v>0</v>
      </c>
      <c r="CK27" s="3" t="str">
        <f t="shared" si="46"/>
        <v/>
      </c>
      <c r="CL27" s="3">
        <f t="shared" si="47"/>
        <v>0</v>
      </c>
      <c r="CM27" s="3">
        <v>1</v>
      </c>
      <c r="CN27" s="85" t="str">
        <f t="shared" si="33"/>
        <v/>
      </c>
      <c r="CO27" s="3">
        <f t="shared" si="48"/>
        <v>0</v>
      </c>
      <c r="CS27" s="94" t="str">
        <f t="shared" si="49"/>
        <v/>
      </c>
    </row>
    <row r="28" spans="1:97" ht="24.75" customHeight="1">
      <c r="A28" s="33" t="str">
        <f t="shared" si="34"/>
        <v/>
      </c>
      <c r="B28" s="37"/>
      <c r="C28" s="93" t="str">
        <f t="shared" si="35"/>
        <v/>
      </c>
      <c r="D28" s="38"/>
      <c r="E28" s="38"/>
      <c r="F28" s="38" t="s">
        <v>179</v>
      </c>
      <c r="G28" s="33" t="str">
        <f t="shared" si="0"/>
        <v/>
      </c>
      <c r="H28" s="84" t="str">
        <f t="shared" si="36"/>
        <v/>
      </c>
      <c r="I28" s="39"/>
      <c r="J28" s="39"/>
      <c r="K28" s="39"/>
      <c r="L28" s="39"/>
      <c r="M28" s="39"/>
      <c r="N28" s="40"/>
      <c r="O28" s="40"/>
      <c r="P28" s="39"/>
      <c r="Q28" s="40"/>
      <c r="R28" s="40"/>
      <c r="S28" s="39"/>
      <c r="T28" s="39"/>
      <c r="U28" s="39"/>
      <c r="V28" s="39"/>
      <c r="W28" s="39"/>
      <c r="X28" s="40"/>
      <c r="Y28" s="41"/>
      <c r="Z28" s="40"/>
      <c r="AA28" s="102"/>
      <c r="AB28" s="9"/>
      <c r="AC28" s="48">
        <f t="shared" si="1"/>
        <v>0</v>
      </c>
      <c r="AD28" s="48">
        <f t="shared" si="2"/>
        <v>0</v>
      </c>
      <c r="AE28" s="48">
        <f t="shared" si="3"/>
        <v>0</v>
      </c>
      <c r="AF28" s="48">
        <f t="shared" si="37"/>
        <v>0</v>
      </c>
      <c r="AG28" s="48">
        <f t="shared" si="4"/>
        <v>0</v>
      </c>
      <c r="AH28" s="14" t="str">
        <f>IF(I28="","",申込書!$AB$6)</f>
        <v/>
      </c>
      <c r="AI28" s="49" t="str">
        <f t="shared" si="5"/>
        <v/>
      </c>
      <c r="AJ28" s="49" t="str">
        <f t="shared" si="6"/>
        <v/>
      </c>
      <c r="AK28" s="50"/>
      <c r="AM28" s="60"/>
      <c r="AN28">
        <v>13</v>
      </c>
      <c r="AO28">
        <v>4</v>
      </c>
      <c r="AP28">
        <v>100</v>
      </c>
      <c r="AR28">
        <v>23</v>
      </c>
      <c r="AS28">
        <f t="shared" si="38"/>
        <v>0</v>
      </c>
      <c r="AT28" t="str">
        <f t="shared" si="7"/>
        <v/>
      </c>
      <c r="AU28">
        <f t="shared" si="8"/>
        <v>0</v>
      </c>
      <c r="AV28" t="str">
        <f t="shared" si="9"/>
        <v/>
      </c>
      <c r="AW28" t="str">
        <f t="shared" si="10"/>
        <v/>
      </c>
      <c r="AX28">
        <f t="shared" si="39"/>
        <v>75</v>
      </c>
      <c r="AY28">
        <f t="shared" si="40"/>
        <v>12</v>
      </c>
      <c r="AZ28">
        <v>0</v>
      </c>
      <c r="BA28" t="str">
        <f t="shared" si="11"/>
        <v xml:space="preserve"> </v>
      </c>
      <c r="BB28">
        <v>23</v>
      </c>
      <c r="BC28" t="str">
        <f t="shared" si="41"/>
        <v/>
      </c>
      <c r="BD28" t="str">
        <f t="shared" si="12"/>
        <v>19000100</v>
      </c>
      <c r="BE28" t="str">
        <f t="shared" si="13"/>
        <v/>
      </c>
      <c r="BF28" t="str">
        <f t="shared" si="14"/>
        <v/>
      </c>
      <c r="BG28" t="str">
        <f t="shared" si="15"/>
        <v/>
      </c>
      <c r="BH28">
        <f t="shared" si="16"/>
        <v>0</v>
      </c>
      <c r="BI28">
        <f t="shared" si="17"/>
        <v>0</v>
      </c>
      <c r="BJ28" t="str">
        <f t="shared" si="42"/>
        <v/>
      </c>
      <c r="BK28" s="27" t="str">
        <f t="shared" si="18"/>
        <v/>
      </c>
      <c r="BL28" s="27" t="str">
        <f t="shared" si="19"/>
        <v/>
      </c>
      <c r="BM28" s="27" t="str">
        <f t="shared" si="20"/>
        <v/>
      </c>
      <c r="BN28" s="27" t="str">
        <f t="shared" si="21"/>
        <v/>
      </c>
      <c r="BO28" s="27" t="str">
        <f t="shared" si="22"/>
        <v/>
      </c>
      <c r="BP28" s="27">
        <f t="shared" si="23"/>
        <v>0</v>
      </c>
      <c r="BQ28" s="27" t="str">
        <f t="shared" si="24"/>
        <v/>
      </c>
      <c r="BR28" s="27" t="str">
        <f t="shared" si="25"/>
        <v/>
      </c>
      <c r="BS28" s="27">
        <f t="shared" si="26"/>
        <v>0</v>
      </c>
      <c r="BT28" s="27" t="str">
        <f t="shared" si="27"/>
        <v/>
      </c>
      <c r="BU28" s="27" t="str">
        <f t="shared" si="28"/>
        <v/>
      </c>
      <c r="BV28" s="27" t="str">
        <f t="shared" si="29"/>
        <v>999:99.99</v>
      </c>
      <c r="BW28" s="27" t="str">
        <f t="shared" si="30"/>
        <v>999:99.99</v>
      </c>
      <c r="BX28" s="27" t="str">
        <f t="shared" si="31"/>
        <v>999:99.99</v>
      </c>
      <c r="BY28" s="58" t="str">
        <f t="shared" si="32"/>
        <v>1980/1/1</v>
      </c>
      <c r="CH28" s="3" t="str">
        <f t="shared" si="43"/>
        <v/>
      </c>
      <c r="CI28" s="3" t="str">
        <f t="shared" si="44"/>
        <v/>
      </c>
      <c r="CJ28" s="3">
        <f t="shared" si="45"/>
        <v>0</v>
      </c>
      <c r="CK28" s="3" t="str">
        <f t="shared" si="46"/>
        <v/>
      </c>
      <c r="CL28" s="3">
        <f t="shared" si="47"/>
        <v>0</v>
      </c>
      <c r="CM28" s="3">
        <v>1</v>
      </c>
      <c r="CN28" s="85" t="str">
        <f t="shared" si="33"/>
        <v/>
      </c>
      <c r="CO28" s="3">
        <f t="shared" si="48"/>
        <v>0</v>
      </c>
      <c r="CS28" s="94" t="str">
        <f t="shared" si="49"/>
        <v/>
      </c>
    </row>
    <row r="29" spans="1:97" ht="24.75" customHeight="1">
      <c r="A29" s="33" t="str">
        <f t="shared" si="34"/>
        <v/>
      </c>
      <c r="B29" s="37"/>
      <c r="C29" s="93" t="str">
        <f t="shared" si="35"/>
        <v/>
      </c>
      <c r="D29" s="38"/>
      <c r="E29" s="38"/>
      <c r="F29" s="38" t="s">
        <v>179</v>
      </c>
      <c r="G29" s="33" t="str">
        <f t="shared" si="0"/>
        <v/>
      </c>
      <c r="H29" s="84" t="str">
        <f t="shared" si="36"/>
        <v/>
      </c>
      <c r="I29" s="39"/>
      <c r="J29" s="39"/>
      <c r="K29" s="39"/>
      <c r="L29" s="39"/>
      <c r="M29" s="39"/>
      <c r="N29" s="40"/>
      <c r="O29" s="40"/>
      <c r="P29" s="39"/>
      <c r="Q29" s="40"/>
      <c r="R29" s="40"/>
      <c r="S29" s="39"/>
      <c r="T29" s="39"/>
      <c r="U29" s="39"/>
      <c r="V29" s="39"/>
      <c r="W29" s="39"/>
      <c r="X29" s="40"/>
      <c r="Y29" s="41"/>
      <c r="Z29" s="40"/>
      <c r="AA29" s="102"/>
      <c r="AB29" s="9"/>
      <c r="AC29" s="48">
        <f t="shared" si="1"/>
        <v>0</v>
      </c>
      <c r="AD29" s="48">
        <f t="shared" si="2"/>
        <v>0</v>
      </c>
      <c r="AE29" s="48">
        <f t="shared" si="3"/>
        <v>0</v>
      </c>
      <c r="AF29" s="48">
        <f t="shared" si="37"/>
        <v>0</v>
      </c>
      <c r="AG29" s="48">
        <f t="shared" si="4"/>
        <v>0</v>
      </c>
      <c r="AH29" s="14" t="str">
        <f>IF(I29="","",申込書!$AB$6)</f>
        <v/>
      </c>
      <c r="AI29" s="49" t="str">
        <f t="shared" si="5"/>
        <v/>
      </c>
      <c r="AJ29" s="49" t="str">
        <f t="shared" si="6"/>
        <v/>
      </c>
      <c r="AK29" s="50"/>
      <c r="AL29" s="23" t="s">
        <v>50</v>
      </c>
      <c r="AM29" s="51"/>
      <c r="AN29">
        <v>15</v>
      </c>
      <c r="AO29">
        <v>5</v>
      </c>
      <c r="AP29">
        <v>200</v>
      </c>
      <c r="AR29">
        <v>24</v>
      </c>
      <c r="AS29">
        <f t="shared" si="38"/>
        <v>0</v>
      </c>
      <c r="AT29" t="str">
        <f t="shared" si="7"/>
        <v/>
      </c>
      <c r="AU29">
        <f t="shared" si="8"/>
        <v>0</v>
      </c>
      <c r="AV29" t="str">
        <f t="shared" si="9"/>
        <v/>
      </c>
      <c r="AW29" t="str">
        <f t="shared" si="10"/>
        <v/>
      </c>
      <c r="AX29">
        <f t="shared" si="39"/>
        <v>75</v>
      </c>
      <c r="AY29">
        <f t="shared" si="40"/>
        <v>12</v>
      </c>
      <c r="AZ29">
        <v>0</v>
      </c>
      <c r="BA29" t="str">
        <f t="shared" si="11"/>
        <v xml:space="preserve"> </v>
      </c>
      <c r="BB29">
        <v>24</v>
      </c>
      <c r="BC29" t="str">
        <f t="shared" si="41"/>
        <v/>
      </c>
      <c r="BD29" t="str">
        <f t="shared" si="12"/>
        <v>19000100</v>
      </c>
      <c r="BE29" t="str">
        <f t="shared" si="13"/>
        <v/>
      </c>
      <c r="BF29" t="str">
        <f t="shared" si="14"/>
        <v/>
      </c>
      <c r="BG29" t="str">
        <f t="shared" si="15"/>
        <v/>
      </c>
      <c r="BH29">
        <f t="shared" si="16"/>
        <v>0</v>
      </c>
      <c r="BI29">
        <f t="shared" si="17"/>
        <v>0</v>
      </c>
      <c r="BJ29" t="str">
        <f t="shared" si="42"/>
        <v/>
      </c>
      <c r="BK29" s="27" t="str">
        <f t="shared" si="18"/>
        <v/>
      </c>
      <c r="BL29" s="27" t="str">
        <f t="shared" si="19"/>
        <v/>
      </c>
      <c r="BM29" s="27" t="str">
        <f t="shared" si="20"/>
        <v/>
      </c>
      <c r="BN29" s="27" t="str">
        <f t="shared" si="21"/>
        <v/>
      </c>
      <c r="BO29" s="27" t="str">
        <f t="shared" si="22"/>
        <v/>
      </c>
      <c r="BP29" s="27">
        <f t="shared" si="23"/>
        <v>0</v>
      </c>
      <c r="BQ29" s="27" t="str">
        <f t="shared" si="24"/>
        <v/>
      </c>
      <c r="BR29" s="27" t="str">
        <f t="shared" si="25"/>
        <v/>
      </c>
      <c r="BS29" s="27">
        <f t="shared" si="26"/>
        <v>0</v>
      </c>
      <c r="BT29" s="27" t="str">
        <f t="shared" si="27"/>
        <v/>
      </c>
      <c r="BU29" s="27" t="str">
        <f t="shared" si="28"/>
        <v/>
      </c>
      <c r="BV29" s="27" t="str">
        <f t="shared" si="29"/>
        <v>999:99.99</v>
      </c>
      <c r="BW29" s="27" t="str">
        <f t="shared" si="30"/>
        <v>999:99.99</v>
      </c>
      <c r="BX29" s="27" t="str">
        <f t="shared" si="31"/>
        <v>999:99.99</v>
      </c>
      <c r="BY29" s="58" t="str">
        <f t="shared" si="32"/>
        <v>1980/1/1</v>
      </c>
      <c r="CH29" s="3" t="str">
        <f t="shared" si="43"/>
        <v/>
      </c>
      <c r="CI29" s="3" t="str">
        <f t="shared" si="44"/>
        <v/>
      </c>
      <c r="CJ29" s="3">
        <f t="shared" si="45"/>
        <v>0</v>
      </c>
      <c r="CK29" s="3" t="str">
        <f t="shared" si="46"/>
        <v/>
      </c>
      <c r="CL29" s="3">
        <f t="shared" si="47"/>
        <v>0</v>
      </c>
      <c r="CM29" s="3">
        <v>1</v>
      </c>
      <c r="CN29" s="85" t="str">
        <f t="shared" si="33"/>
        <v/>
      </c>
      <c r="CO29" s="3">
        <f t="shared" si="48"/>
        <v>0</v>
      </c>
      <c r="CS29" s="94" t="str">
        <f t="shared" si="49"/>
        <v/>
      </c>
    </row>
    <row r="30" spans="1:97" ht="24.75" customHeight="1">
      <c r="A30" s="33" t="str">
        <f t="shared" si="34"/>
        <v/>
      </c>
      <c r="B30" s="37"/>
      <c r="C30" s="93" t="str">
        <f t="shared" si="35"/>
        <v/>
      </c>
      <c r="D30" s="38"/>
      <c r="E30" s="38"/>
      <c r="F30" s="38" t="s">
        <v>179</v>
      </c>
      <c r="G30" s="33" t="str">
        <f t="shared" si="0"/>
        <v/>
      </c>
      <c r="H30" s="84" t="str">
        <f t="shared" si="36"/>
        <v/>
      </c>
      <c r="I30" s="39"/>
      <c r="J30" s="39"/>
      <c r="K30" s="39"/>
      <c r="L30" s="39"/>
      <c r="M30" s="39"/>
      <c r="N30" s="40"/>
      <c r="O30" s="40"/>
      <c r="P30" s="39"/>
      <c r="Q30" s="40"/>
      <c r="R30" s="40"/>
      <c r="S30" s="39"/>
      <c r="T30" s="39"/>
      <c r="U30" s="39"/>
      <c r="V30" s="39"/>
      <c r="W30" s="39"/>
      <c r="X30" s="40"/>
      <c r="Y30" s="41"/>
      <c r="Z30" s="40"/>
      <c r="AA30" s="102"/>
      <c r="AB30" s="9"/>
      <c r="AC30" s="48">
        <f t="shared" si="1"/>
        <v>0</v>
      </c>
      <c r="AD30" s="48">
        <f t="shared" si="2"/>
        <v>0</v>
      </c>
      <c r="AE30" s="48">
        <f t="shared" si="3"/>
        <v>0</v>
      </c>
      <c r="AF30" s="48">
        <f t="shared" si="37"/>
        <v>0</v>
      </c>
      <c r="AG30" s="48">
        <f t="shared" si="4"/>
        <v>0</v>
      </c>
      <c r="AH30" s="14" t="str">
        <f>IF(I30="","",申込書!$AB$6)</f>
        <v/>
      </c>
      <c r="AI30" s="49" t="str">
        <f t="shared" si="5"/>
        <v/>
      </c>
      <c r="AJ30" s="49" t="str">
        <f t="shared" si="6"/>
        <v/>
      </c>
      <c r="AK30" s="50"/>
      <c r="AL30" s="23" t="s">
        <v>51</v>
      </c>
      <c r="AN30">
        <v>16</v>
      </c>
      <c r="AO30">
        <v>0</v>
      </c>
      <c r="AP30">
        <v>0</v>
      </c>
      <c r="AR30">
        <v>25</v>
      </c>
      <c r="AS30">
        <f t="shared" si="38"/>
        <v>0</v>
      </c>
      <c r="AT30" t="str">
        <f t="shared" si="7"/>
        <v/>
      </c>
      <c r="AU30">
        <f t="shared" si="8"/>
        <v>0</v>
      </c>
      <c r="AV30" t="str">
        <f t="shared" si="9"/>
        <v/>
      </c>
      <c r="AW30" t="str">
        <f t="shared" si="10"/>
        <v/>
      </c>
      <c r="AX30">
        <f t="shared" si="39"/>
        <v>75</v>
      </c>
      <c r="AY30">
        <f t="shared" si="40"/>
        <v>12</v>
      </c>
      <c r="AZ30">
        <v>0</v>
      </c>
      <c r="BA30" t="str">
        <f t="shared" si="11"/>
        <v xml:space="preserve"> </v>
      </c>
      <c r="BB30">
        <v>25</v>
      </c>
      <c r="BC30" t="str">
        <f t="shared" si="41"/>
        <v/>
      </c>
      <c r="BD30" t="str">
        <f t="shared" si="12"/>
        <v>19000100</v>
      </c>
      <c r="BE30" t="str">
        <f t="shared" si="13"/>
        <v/>
      </c>
      <c r="BF30" t="str">
        <f t="shared" si="14"/>
        <v/>
      </c>
      <c r="BG30" t="str">
        <f t="shared" si="15"/>
        <v/>
      </c>
      <c r="BH30">
        <f t="shared" si="16"/>
        <v>0</v>
      </c>
      <c r="BI30">
        <f t="shared" si="17"/>
        <v>0</v>
      </c>
      <c r="BJ30" t="str">
        <f t="shared" si="42"/>
        <v/>
      </c>
      <c r="BK30" s="27" t="str">
        <f t="shared" si="18"/>
        <v/>
      </c>
      <c r="BL30" s="27" t="str">
        <f t="shared" si="19"/>
        <v/>
      </c>
      <c r="BM30" s="27" t="str">
        <f t="shared" si="20"/>
        <v/>
      </c>
      <c r="BN30" s="27" t="str">
        <f t="shared" si="21"/>
        <v/>
      </c>
      <c r="BO30" s="27" t="str">
        <f t="shared" si="22"/>
        <v/>
      </c>
      <c r="BP30" s="27">
        <f t="shared" si="23"/>
        <v>0</v>
      </c>
      <c r="BQ30" s="27" t="str">
        <f t="shared" si="24"/>
        <v/>
      </c>
      <c r="BR30" s="27" t="str">
        <f t="shared" si="25"/>
        <v/>
      </c>
      <c r="BS30" s="27">
        <f t="shared" si="26"/>
        <v>0</v>
      </c>
      <c r="BT30" s="27" t="str">
        <f t="shared" si="27"/>
        <v/>
      </c>
      <c r="BU30" s="27" t="str">
        <f t="shared" si="28"/>
        <v/>
      </c>
      <c r="BV30" s="27" t="str">
        <f t="shared" si="29"/>
        <v>999:99.99</v>
      </c>
      <c r="BW30" s="27" t="str">
        <f t="shared" si="30"/>
        <v>999:99.99</v>
      </c>
      <c r="BX30" s="27" t="str">
        <f t="shared" si="31"/>
        <v>999:99.99</v>
      </c>
      <c r="BY30" s="58" t="str">
        <f t="shared" si="32"/>
        <v>1980/1/1</v>
      </c>
      <c r="CH30" s="3" t="str">
        <f t="shared" si="43"/>
        <v/>
      </c>
      <c r="CI30" s="3" t="str">
        <f t="shared" si="44"/>
        <v/>
      </c>
      <c r="CJ30" s="3">
        <f t="shared" si="45"/>
        <v>0</v>
      </c>
      <c r="CK30" s="3" t="str">
        <f t="shared" si="46"/>
        <v/>
      </c>
      <c r="CL30" s="3">
        <f t="shared" si="47"/>
        <v>0</v>
      </c>
      <c r="CM30" s="3">
        <v>1</v>
      </c>
      <c r="CN30" s="85" t="str">
        <f t="shared" si="33"/>
        <v/>
      </c>
      <c r="CO30" s="3">
        <f t="shared" si="48"/>
        <v>0</v>
      </c>
      <c r="CS30" s="94" t="str">
        <f t="shared" si="49"/>
        <v/>
      </c>
    </row>
    <row r="31" spans="1:97" ht="24.75" customHeight="1">
      <c r="A31" s="33" t="str">
        <f t="shared" si="34"/>
        <v/>
      </c>
      <c r="B31" s="37"/>
      <c r="C31" s="93" t="str">
        <f t="shared" si="35"/>
        <v/>
      </c>
      <c r="D31" s="38"/>
      <c r="E31" s="38"/>
      <c r="F31" s="38" t="s">
        <v>180</v>
      </c>
      <c r="G31" s="33" t="str">
        <f t="shared" si="0"/>
        <v/>
      </c>
      <c r="H31" s="84" t="str">
        <f t="shared" si="36"/>
        <v/>
      </c>
      <c r="I31" s="39"/>
      <c r="J31" s="39"/>
      <c r="K31" s="39"/>
      <c r="L31" s="39"/>
      <c r="M31" s="39"/>
      <c r="N31" s="40"/>
      <c r="O31" s="40"/>
      <c r="P31" s="39"/>
      <c r="Q31" s="40"/>
      <c r="R31" s="40"/>
      <c r="S31" s="39"/>
      <c r="T31" s="39"/>
      <c r="U31" s="39"/>
      <c r="V31" s="39"/>
      <c r="W31" s="39"/>
      <c r="X31" s="40"/>
      <c r="Y31" s="41"/>
      <c r="Z31" s="40"/>
      <c r="AA31" s="102"/>
      <c r="AB31" s="9"/>
      <c r="AC31" s="48">
        <f t="shared" si="1"/>
        <v>0</v>
      </c>
      <c r="AD31" s="48">
        <f t="shared" si="2"/>
        <v>0</v>
      </c>
      <c r="AE31" s="48">
        <f t="shared" si="3"/>
        <v>0</v>
      </c>
      <c r="AF31" s="48">
        <f t="shared" si="37"/>
        <v>0</v>
      </c>
      <c r="AG31" s="48">
        <f t="shared" si="4"/>
        <v>0</v>
      </c>
      <c r="AH31" s="14" t="str">
        <f>IF(I31="","",申込書!$AB$6)</f>
        <v/>
      </c>
      <c r="AI31" s="49" t="str">
        <f t="shared" si="5"/>
        <v/>
      </c>
      <c r="AJ31" s="49" t="str">
        <f t="shared" si="6"/>
        <v/>
      </c>
      <c r="AK31" s="50"/>
      <c r="AL31" s="23" t="s">
        <v>52</v>
      </c>
      <c r="AM31">
        <v>250</v>
      </c>
      <c r="AR31">
        <v>26</v>
      </c>
      <c r="AS31">
        <f t="shared" si="38"/>
        <v>0</v>
      </c>
      <c r="AT31" t="str">
        <f t="shared" si="7"/>
        <v/>
      </c>
      <c r="AU31">
        <f t="shared" si="8"/>
        <v>0</v>
      </c>
      <c r="AV31" t="str">
        <f t="shared" si="9"/>
        <v/>
      </c>
      <c r="AW31" t="str">
        <f t="shared" si="10"/>
        <v/>
      </c>
      <c r="AX31">
        <f t="shared" si="39"/>
        <v>75</v>
      </c>
      <c r="AY31">
        <f t="shared" si="40"/>
        <v>12</v>
      </c>
      <c r="AZ31">
        <v>0</v>
      </c>
      <c r="BA31" t="str">
        <f t="shared" si="11"/>
        <v xml:space="preserve"> </v>
      </c>
      <c r="BB31">
        <v>26</v>
      </c>
      <c r="BC31" t="str">
        <f t="shared" si="41"/>
        <v/>
      </c>
      <c r="BD31" t="str">
        <f t="shared" si="12"/>
        <v>19000100</v>
      </c>
      <c r="BE31" t="str">
        <f t="shared" si="13"/>
        <v/>
      </c>
      <c r="BF31" t="str">
        <f t="shared" si="14"/>
        <v/>
      </c>
      <c r="BG31" t="str">
        <f t="shared" si="15"/>
        <v/>
      </c>
      <c r="BH31">
        <f t="shared" si="16"/>
        <v>0</v>
      </c>
      <c r="BI31">
        <f t="shared" si="17"/>
        <v>0</v>
      </c>
      <c r="BJ31" t="str">
        <f t="shared" si="42"/>
        <v/>
      </c>
      <c r="BK31" s="27" t="str">
        <f t="shared" si="18"/>
        <v/>
      </c>
      <c r="BL31" s="27" t="str">
        <f t="shared" si="19"/>
        <v/>
      </c>
      <c r="BM31" s="27" t="str">
        <f t="shared" si="20"/>
        <v/>
      </c>
      <c r="BN31" s="27" t="str">
        <f t="shared" si="21"/>
        <v/>
      </c>
      <c r="BO31" s="27" t="str">
        <f t="shared" si="22"/>
        <v/>
      </c>
      <c r="BP31" s="27">
        <f t="shared" si="23"/>
        <v>0</v>
      </c>
      <c r="BQ31" s="27" t="str">
        <f t="shared" si="24"/>
        <v/>
      </c>
      <c r="BR31" s="27" t="str">
        <f t="shared" si="25"/>
        <v/>
      </c>
      <c r="BS31" s="27">
        <f t="shared" si="26"/>
        <v>0</v>
      </c>
      <c r="BT31" s="27" t="str">
        <f t="shared" si="27"/>
        <v/>
      </c>
      <c r="BU31" s="27" t="str">
        <f t="shared" si="28"/>
        <v/>
      </c>
      <c r="BV31" s="27" t="str">
        <f t="shared" si="29"/>
        <v>999:99.99</v>
      </c>
      <c r="BW31" s="27" t="str">
        <f t="shared" si="30"/>
        <v>999:99.99</v>
      </c>
      <c r="BX31" s="27" t="str">
        <f t="shared" si="31"/>
        <v>999:99.99</v>
      </c>
      <c r="BY31" s="58" t="str">
        <f t="shared" si="32"/>
        <v>1980/1/1</v>
      </c>
      <c r="CH31" s="3" t="str">
        <f t="shared" si="43"/>
        <v/>
      </c>
      <c r="CI31" s="3" t="str">
        <f t="shared" si="44"/>
        <v/>
      </c>
      <c r="CJ31" s="3">
        <f t="shared" si="45"/>
        <v>0</v>
      </c>
      <c r="CK31" s="3" t="str">
        <f t="shared" si="46"/>
        <v/>
      </c>
      <c r="CL31" s="3">
        <f t="shared" si="47"/>
        <v>0</v>
      </c>
      <c r="CM31" s="3">
        <v>1</v>
      </c>
      <c r="CN31" s="85" t="str">
        <f t="shared" si="33"/>
        <v/>
      </c>
      <c r="CO31" s="3">
        <f t="shared" si="48"/>
        <v>0</v>
      </c>
      <c r="CS31" s="94" t="str">
        <f t="shared" si="49"/>
        <v/>
      </c>
    </row>
    <row r="32" spans="1:97" ht="24.75" customHeight="1">
      <c r="A32" s="33" t="str">
        <f t="shared" si="34"/>
        <v/>
      </c>
      <c r="B32" s="37"/>
      <c r="C32" s="93" t="str">
        <f t="shared" si="35"/>
        <v/>
      </c>
      <c r="D32" s="38"/>
      <c r="E32" s="38"/>
      <c r="F32" s="38" t="s">
        <v>180</v>
      </c>
      <c r="G32" s="33" t="str">
        <f t="shared" si="0"/>
        <v/>
      </c>
      <c r="H32" s="84" t="str">
        <f t="shared" si="36"/>
        <v/>
      </c>
      <c r="I32" s="39"/>
      <c r="J32" s="39"/>
      <c r="K32" s="39"/>
      <c r="L32" s="39"/>
      <c r="M32" s="39"/>
      <c r="N32" s="40"/>
      <c r="O32" s="40"/>
      <c r="P32" s="39"/>
      <c r="Q32" s="40"/>
      <c r="R32" s="40"/>
      <c r="S32" s="39"/>
      <c r="T32" s="39"/>
      <c r="U32" s="39"/>
      <c r="V32" s="39"/>
      <c r="W32" s="39"/>
      <c r="X32" s="40"/>
      <c r="Y32" s="41"/>
      <c r="Z32" s="40"/>
      <c r="AA32" s="102"/>
      <c r="AB32" s="9"/>
      <c r="AC32" s="48">
        <f t="shared" si="1"/>
        <v>0</v>
      </c>
      <c r="AD32" s="48">
        <f t="shared" si="2"/>
        <v>0</v>
      </c>
      <c r="AE32" s="48">
        <f t="shared" si="3"/>
        <v>0</v>
      </c>
      <c r="AF32" s="48">
        <f t="shared" si="37"/>
        <v>0</v>
      </c>
      <c r="AG32" s="48">
        <f t="shared" si="4"/>
        <v>0</v>
      </c>
      <c r="AH32" s="14" t="str">
        <f>IF(I32="","",申込書!$AB$6)</f>
        <v/>
      </c>
      <c r="AI32" s="49" t="str">
        <f t="shared" si="5"/>
        <v/>
      </c>
      <c r="AJ32" s="49" t="str">
        <f t="shared" si="6"/>
        <v/>
      </c>
      <c r="AK32" s="50"/>
      <c r="AL32" s="23" t="s">
        <v>53</v>
      </c>
      <c r="AM32">
        <v>300</v>
      </c>
      <c r="AR32">
        <v>27</v>
      </c>
      <c r="AS32">
        <f t="shared" si="38"/>
        <v>0</v>
      </c>
      <c r="AT32" t="str">
        <f t="shared" si="7"/>
        <v/>
      </c>
      <c r="AU32">
        <f t="shared" si="8"/>
        <v>0</v>
      </c>
      <c r="AV32" t="str">
        <f t="shared" si="9"/>
        <v/>
      </c>
      <c r="AW32" t="str">
        <f t="shared" si="10"/>
        <v/>
      </c>
      <c r="AX32">
        <f t="shared" si="39"/>
        <v>75</v>
      </c>
      <c r="AY32">
        <f t="shared" si="40"/>
        <v>12</v>
      </c>
      <c r="AZ32">
        <v>0</v>
      </c>
      <c r="BA32" t="str">
        <f t="shared" si="11"/>
        <v xml:space="preserve"> </v>
      </c>
      <c r="BB32">
        <v>27</v>
      </c>
      <c r="BC32" t="str">
        <f t="shared" si="41"/>
        <v/>
      </c>
      <c r="BD32" t="str">
        <f t="shared" si="12"/>
        <v>19000100</v>
      </c>
      <c r="BE32" t="str">
        <f t="shared" si="13"/>
        <v/>
      </c>
      <c r="BF32" t="str">
        <f t="shared" si="14"/>
        <v/>
      </c>
      <c r="BG32" t="str">
        <f t="shared" si="15"/>
        <v/>
      </c>
      <c r="BH32">
        <f t="shared" si="16"/>
        <v>0</v>
      </c>
      <c r="BI32">
        <f t="shared" si="17"/>
        <v>0</v>
      </c>
      <c r="BJ32" t="str">
        <f t="shared" si="42"/>
        <v/>
      </c>
      <c r="BK32" s="27" t="str">
        <f t="shared" si="18"/>
        <v/>
      </c>
      <c r="BL32" s="27" t="str">
        <f t="shared" si="19"/>
        <v/>
      </c>
      <c r="BM32" s="27" t="str">
        <f t="shared" si="20"/>
        <v/>
      </c>
      <c r="BN32" s="27" t="str">
        <f t="shared" si="21"/>
        <v/>
      </c>
      <c r="BO32" s="27" t="str">
        <f t="shared" si="22"/>
        <v/>
      </c>
      <c r="BP32" s="27">
        <f t="shared" si="23"/>
        <v>0</v>
      </c>
      <c r="BQ32" s="27" t="str">
        <f t="shared" si="24"/>
        <v/>
      </c>
      <c r="BR32" s="27" t="str">
        <f t="shared" si="25"/>
        <v/>
      </c>
      <c r="BS32" s="27">
        <f t="shared" si="26"/>
        <v>0</v>
      </c>
      <c r="BT32" s="27" t="str">
        <f t="shared" si="27"/>
        <v/>
      </c>
      <c r="BU32" s="27" t="str">
        <f t="shared" si="28"/>
        <v/>
      </c>
      <c r="BV32" s="27" t="str">
        <f t="shared" si="29"/>
        <v>999:99.99</v>
      </c>
      <c r="BW32" s="27" t="str">
        <f t="shared" si="30"/>
        <v>999:99.99</v>
      </c>
      <c r="BX32" s="27" t="str">
        <f t="shared" si="31"/>
        <v>999:99.99</v>
      </c>
      <c r="BY32" s="58" t="str">
        <f t="shared" si="32"/>
        <v>1980/1/1</v>
      </c>
      <c r="CH32" s="3" t="str">
        <f t="shared" si="43"/>
        <v/>
      </c>
      <c r="CI32" s="3" t="str">
        <f t="shared" si="44"/>
        <v/>
      </c>
      <c r="CJ32" s="3">
        <f t="shared" si="45"/>
        <v>0</v>
      </c>
      <c r="CK32" s="3" t="str">
        <f t="shared" si="46"/>
        <v/>
      </c>
      <c r="CL32" s="3">
        <f t="shared" si="47"/>
        <v>0</v>
      </c>
      <c r="CM32" s="3">
        <v>1</v>
      </c>
      <c r="CN32" s="85" t="str">
        <f t="shared" si="33"/>
        <v/>
      </c>
      <c r="CO32" s="3">
        <f t="shared" si="48"/>
        <v>0</v>
      </c>
      <c r="CS32" s="94" t="str">
        <f t="shared" si="49"/>
        <v/>
      </c>
    </row>
    <row r="33" spans="1:97" ht="24.75" customHeight="1">
      <c r="A33" s="33" t="str">
        <f t="shared" si="34"/>
        <v/>
      </c>
      <c r="B33" s="37"/>
      <c r="C33" s="93" t="str">
        <f t="shared" si="35"/>
        <v/>
      </c>
      <c r="D33" s="38"/>
      <c r="E33" s="38"/>
      <c r="F33" s="38" t="s">
        <v>180</v>
      </c>
      <c r="G33" s="33" t="str">
        <f t="shared" si="0"/>
        <v/>
      </c>
      <c r="H33" s="84" t="str">
        <f t="shared" si="36"/>
        <v/>
      </c>
      <c r="I33" s="39"/>
      <c r="J33" s="39"/>
      <c r="K33" s="39"/>
      <c r="L33" s="39"/>
      <c r="M33" s="39"/>
      <c r="N33" s="40"/>
      <c r="O33" s="40"/>
      <c r="P33" s="39"/>
      <c r="Q33" s="40"/>
      <c r="R33" s="40"/>
      <c r="S33" s="39"/>
      <c r="T33" s="39"/>
      <c r="U33" s="39"/>
      <c r="V33" s="39"/>
      <c r="W33" s="39"/>
      <c r="X33" s="40"/>
      <c r="Y33" s="41"/>
      <c r="Z33" s="40"/>
      <c r="AA33" s="102"/>
      <c r="AB33" s="9"/>
      <c r="AC33" s="48">
        <f t="shared" si="1"/>
        <v>0</v>
      </c>
      <c r="AD33" s="48">
        <f t="shared" si="2"/>
        <v>0</v>
      </c>
      <c r="AE33" s="48">
        <f t="shared" si="3"/>
        <v>0</v>
      </c>
      <c r="AF33" s="48">
        <f t="shared" si="37"/>
        <v>0</v>
      </c>
      <c r="AG33" s="48">
        <f t="shared" si="4"/>
        <v>0</v>
      </c>
      <c r="AH33" s="14" t="str">
        <f>IF(I33="","",申込書!$AB$6)</f>
        <v/>
      </c>
      <c r="AI33" s="49" t="str">
        <f t="shared" si="5"/>
        <v/>
      </c>
      <c r="AJ33" s="49" t="str">
        <f t="shared" si="6"/>
        <v/>
      </c>
      <c r="AK33" s="50"/>
      <c r="AL33" s="23" t="s">
        <v>54</v>
      </c>
      <c r="AM33">
        <v>310</v>
      </c>
      <c r="AR33">
        <v>28</v>
      </c>
      <c r="AS33">
        <f t="shared" si="38"/>
        <v>0</v>
      </c>
      <c r="AT33" t="str">
        <f t="shared" si="7"/>
        <v/>
      </c>
      <c r="AU33">
        <f t="shared" si="8"/>
        <v>0</v>
      </c>
      <c r="AV33" t="str">
        <f t="shared" si="9"/>
        <v/>
      </c>
      <c r="AW33" t="str">
        <f t="shared" si="10"/>
        <v/>
      </c>
      <c r="AX33">
        <f t="shared" si="39"/>
        <v>75</v>
      </c>
      <c r="AY33">
        <f t="shared" si="40"/>
        <v>12</v>
      </c>
      <c r="AZ33">
        <v>0</v>
      </c>
      <c r="BA33" t="str">
        <f t="shared" si="11"/>
        <v xml:space="preserve"> </v>
      </c>
      <c r="BB33">
        <v>28</v>
      </c>
      <c r="BC33" t="str">
        <f t="shared" si="41"/>
        <v/>
      </c>
      <c r="BD33" t="str">
        <f t="shared" si="12"/>
        <v>19000100</v>
      </c>
      <c r="BE33" t="str">
        <f t="shared" si="13"/>
        <v/>
      </c>
      <c r="BF33" t="str">
        <f t="shared" si="14"/>
        <v/>
      </c>
      <c r="BG33" t="str">
        <f t="shared" si="15"/>
        <v/>
      </c>
      <c r="BH33">
        <f t="shared" si="16"/>
        <v>0</v>
      </c>
      <c r="BI33">
        <f t="shared" si="17"/>
        <v>0</v>
      </c>
      <c r="BJ33" t="str">
        <f t="shared" si="42"/>
        <v/>
      </c>
      <c r="BK33" s="27" t="str">
        <f t="shared" si="18"/>
        <v/>
      </c>
      <c r="BL33" s="27" t="str">
        <f t="shared" si="19"/>
        <v/>
      </c>
      <c r="BM33" s="27" t="str">
        <f t="shared" si="20"/>
        <v/>
      </c>
      <c r="BN33" s="27" t="str">
        <f t="shared" si="21"/>
        <v/>
      </c>
      <c r="BO33" s="27" t="str">
        <f t="shared" si="22"/>
        <v/>
      </c>
      <c r="BP33" s="27">
        <f t="shared" si="23"/>
        <v>0</v>
      </c>
      <c r="BQ33" s="27" t="str">
        <f t="shared" si="24"/>
        <v/>
      </c>
      <c r="BR33" s="27" t="str">
        <f t="shared" si="25"/>
        <v/>
      </c>
      <c r="BS33" s="27">
        <f t="shared" si="26"/>
        <v>0</v>
      </c>
      <c r="BT33" s="27" t="str">
        <f t="shared" si="27"/>
        <v/>
      </c>
      <c r="BU33" s="27" t="str">
        <f t="shared" si="28"/>
        <v/>
      </c>
      <c r="BV33" s="27" t="str">
        <f t="shared" si="29"/>
        <v>999:99.99</v>
      </c>
      <c r="BW33" s="27" t="str">
        <f t="shared" si="30"/>
        <v>999:99.99</v>
      </c>
      <c r="BX33" s="27" t="str">
        <f t="shared" si="31"/>
        <v>999:99.99</v>
      </c>
      <c r="BY33" s="58" t="str">
        <f t="shared" si="32"/>
        <v>1980/1/1</v>
      </c>
      <c r="CH33" s="3" t="str">
        <f t="shared" si="43"/>
        <v/>
      </c>
      <c r="CI33" s="3" t="str">
        <f t="shared" si="44"/>
        <v/>
      </c>
      <c r="CJ33" s="3">
        <f t="shared" si="45"/>
        <v>0</v>
      </c>
      <c r="CK33" s="3" t="str">
        <f t="shared" si="46"/>
        <v/>
      </c>
      <c r="CL33" s="3">
        <f t="shared" si="47"/>
        <v>0</v>
      </c>
      <c r="CM33" s="3">
        <v>1</v>
      </c>
      <c r="CN33" s="85" t="str">
        <f t="shared" si="33"/>
        <v/>
      </c>
      <c r="CO33" s="3">
        <f t="shared" si="48"/>
        <v>0</v>
      </c>
      <c r="CS33" s="94" t="str">
        <f t="shared" si="49"/>
        <v/>
      </c>
    </row>
    <row r="34" spans="1:97" ht="24.75" customHeight="1">
      <c r="A34" s="33" t="str">
        <f t="shared" si="34"/>
        <v/>
      </c>
      <c r="B34" s="37"/>
      <c r="C34" s="93" t="str">
        <f t="shared" si="35"/>
        <v/>
      </c>
      <c r="D34" s="38"/>
      <c r="E34" s="38"/>
      <c r="F34" s="38" t="s">
        <v>180</v>
      </c>
      <c r="G34" s="33" t="str">
        <f t="shared" si="0"/>
        <v/>
      </c>
      <c r="H34" s="84" t="str">
        <f t="shared" si="36"/>
        <v/>
      </c>
      <c r="I34" s="39"/>
      <c r="J34" s="39"/>
      <c r="K34" s="39"/>
      <c r="L34" s="39"/>
      <c r="M34" s="39"/>
      <c r="N34" s="40"/>
      <c r="O34" s="40"/>
      <c r="P34" s="39"/>
      <c r="Q34" s="40"/>
      <c r="R34" s="40"/>
      <c r="S34" s="39"/>
      <c r="T34" s="39"/>
      <c r="U34" s="39"/>
      <c r="V34" s="39"/>
      <c r="W34" s="39"/>
      <c r="X34" s="40"/>
      <c r="Y34" s="41"/>
      <c r="Z34" s="40"/>
      <c r="AA34" s="102"/>
      <c r="AB34" s="9"/>
      <c r="AC34" s="48">
        <f t="shared" si="1"/>
        <v>0</v>
      </c>
      <c r="AD34" s="48">
        <f t="shared" si="2"/>
        <v>0</v>
      </c>
      <c r="AE34" s="48">
        <f t="shared" si="3"/>
        <v>0</v>
      </c>
      <c r="AF34" s="48">
        <f t="shared" si="37"/>
        <v>0</v>
      </c>
      <c r="AG34" s="48">
        <f t="shared" si="4"/>
        <v>0</v>
      </c>
      <c r="AH34" s="14" t="str">
        <f>IF(I34="","",申込書!$AB$6)</f>
        <v/>
      </c>
      <c r="AI34" s="49" t="str">
        <f t="shared" si="5"/>
        <v/>
      </c>
      <c r="AJ34" s="49" t="str">
        <f t="shared" si="6"/>
        <v/>
      </c>
      <c r="AK34" s="50"/>
      <c r="AL34" s="23" t="s">
        <v>55</v>
      </c>
      <c r="AM34">
        <v>320</v>
      </c>
      <c r="AR34">
        <v>29</v>
      </c>
      <c r="AS34">
        <f t="shared" si="38"/>
        <v>0</v>
      </c>
      <c r="AT34" t="str">
        <f t="shared" si="7"/>
        <v/>
      </c>
      <c r="AU34">
        <f t="shared" si="8"/>
        <v>0</v>
      </c>
      <c r="AV34" t="str">
        <f t="shared" si="9"/>
        <v/>
      </c>
      <c r="AW34" t="str">
        <f t="shared" si="10"/>
        <v/>
      </c>
      <c r="AX34">
        <f t="shared" si="39"/>
        <v>75</v>
      </c>
      <c r="AY34">
        <f t="shared" si="40"/>
        <v>12</v>
      </c>
      <c r="AZ34">
        <v>0</v>
      </c>
      <c r="BA34" t="str">
        <f t="shared" si="11"/>
        <v xml:space="preserve"> </v>
      </c>
      <c r="BB34">
        <v>29</v>
      </c>
      <c r="BC34" t="str">
        <f t="shared" si="41"/>
        <v/>
      </c>
      <c r="BD34" t="str">
        <f t="shared" si="12"/>
        <v>19000100</v>
      </c>
      <c r="BE34" t="str">
        <f t="shared" si="13"/>
        <v/>
      </c>
      <c r="BF34" t="str">
        <f t="shared" si="14"/>
        <v/>
      </c>
      <c r="BG34" t="str">
        <f t="shared" si="15"/>
        <v/>
      </c>
      <c r="BH34">
        <f t="shared" si="16"/>
        <v>0</v>
      </c>
      <c r="BI34">
        <f t="shared" si="17"/>
        <v>0</v>
      </c>
      <c r="BJ34" t="str">
        <f t="shared" si="42"/>
        <v/>
      </c>
      <c r="BK34" s="27" t="str">
        <f t="shared" si="18"/>
        <v/>
      </c>
      <c r="BL34" s="27" t="str">
        <f t="shared" si="19"/>
        <v/>
      </c>
      <c r="BM34" s="27" t="str">
        <f t="shared" si="20"/>
        <v/>
      </c>
      <c r="BN34" s="27" t="str">
        <f t="shared" si="21"/>
        <v/>
      </c>
      <c r="BO34" s="27" t="str">
        <f t="shared" si="22"/>
        <v/>
      </c>
      <c r="BP34" s="27">
        <f t="shared" si="23"/>
        <v>0</v>
      </c>
      <c r="BQ34" s="27" t="str">
        <f t="shared" si="24"/>
        <v/>
      </c>
      <c r="BR34" s="27" t="str">
        <f t="shared" si="25"/>
        <v/>
      </c>
      <c r="BS34" s="27">
        <f t="shared" si="26"/>
        <v>0</v>
      </c>
      <c r="BT34" s="27" t="str">
        <f t="shared" si="27"/>
        <v/>
      </c>
      <c r="BU34" s="27" t="str">
        <f t="shared" si="28"/>
        <v/>
      </c>
      <c r="BV34" s="27" t="str">
        <f t="shared" si="29"/>
        <v>999:99.99</v>
      </c>
      <c r="BW34" s="27" t="str">
        <f t="shared" si="30"/>
        <v>999:99.99</v>
      </c>
      <c r="BX34" s="27" t="str">
        <f t="shared" si="31"/>
        <v>999:99.99</v>
      </c>
      <c r="BY34" s="58" t="str">
        <f t="shared" si="32"/>
        <v>1980/1/1</v>
      </c>
      <c r="CH34" s="3" t="str">
        <f t="shared" si="43"/>
        <v/>
      </c>
      <c r="CI34" s="3" t="str">
        <f t="shared" si="44"/>
        <v/>
      </c>
      <c r="CJ34" s="3">
        <f t="shared" si="45"/>
        <v>0</v>
      </c>
      <c r="CK34" s="3" t="str">
        <f t="shared" si="46"/>
        <v/>
      </c>
      <c r="CL34" s="3">
        <f t="shared" si="47"/>
        <v>0</v>
      </c>
      <c r="CM34" s="3">
        <v>1</v>
      </c>
      <c r="CN34" s="85" t="str">
        <f t="shared" si="33"/>
        <v/>
      </c>
      <c r="CO34" s="3">
        <f t="shared" si="48"/>
        <v>0</v>
      </c>
      <c r="CS34" s="94" t="str">
        <f t="shared" si="49"/>
        <v/>
      </c>
    </row>
    <row r="35" spans="1:97" ht="24.75" customHeight="1">
      <c r="A35" s="33" t="str">
        <f t="shared" si="34"/>
        <v/>
      </c>
      <c r="B35" s="37"/>
      <c r="C35" s="93" t="str">
        <f t="shared" si="35"/>
        <v/>
      </c>
      <c r="D35" s="38"/>
      <c r="E35" s="38"/>
      <c r="F35" s="38" t="s">
        <v>180</v>
      </c>
      <c r="G35" s="33" t="str">
        <f t="shared" si="0"/>
        <v/>
      </c>
      <c r="H35" s="84" t="str">
        <f t="shared" si="36"/>
        <v/>
      </c>
      <c r="I35" s="39"/>
      <c r="J35" s="39"/>
      <c r="K35" s="39"/>
      <c r="L35" s="39"/>
      <c r="M35" s="39"/>
      <c r="N35" s="40"/>
      <c r="O35" s="40"/>
      <c r="P35" s="39"/>
      <c r="Q35" s="40"/>
      <c r="R35" s="40"/>
      <c r="S35" s="39"/>
      <c r="T35" s="39"/>
      <c r="U35" s="39"/>
      <c r="V35" s="39"/>
      <c r="W35" s="39"/>
      <c r="X35" s="40"/>
      <c r="Y35" s="41"/>
      <c r="Z35" s="40"/>
      <c r="AA35" s="102"/>
      <c r="AB35" s="9"/>
      <c r="AC35" s="48">
        <f t="shared" si="1"/>
        <v>0</v>
      </c>
      <c r="AD35" s="48">
        <f t="shared" si="2"/>
        <v>0</v>
      </c>
      <c r="AE35" s="48">
        <f t="shared" si="3"/>
        <v>0</v>
      </c>
      <c r="AF35" s="48">
        <f t="shared" si="37"/>
        <v>0</v>
      </c>
      <c r="AG35" s="48">
        <f t="shared" si="4"/>
        <v>0</v>
      </c>
      <c r="AH35" s="14" t="str">
        <f>IF(I35="","",申込書!$AB$6)</f>
        <v/>
      </c>
      <c r="AI35" s="49" t="str">
        <f t="shared" si="5"/>
        <v/>
      </c>
      <c r="AJ35" s="49" t="str">
        <f t="shared" si="6"/>
        <v/>
      </c>
      <c r="AK35" s="50"/>
      <c r="AL35" s="23" t="s">
        <v>56</v>
      </c>
      <c r="AM35">
        <v>330</v>
      </c>
      <c r="AR35">
        <v>30</v>
      </c>
      <c r="AS35">
        <f t="shared" si="38"/>
        <v>0</v>
      </c>
      <c r="AT35" t="str">
        <f t="shared" si="7"/>
        <v/>
      </c>
      <c r="AU35">
        <f t="shared" si="8"/>
        <v>0</v>
      </c>
      <c r="AV35" t="str">
        <f t="shared" si="9"/>
        <v/>
      </c>
      <c r="AW35" t="str">
        <f t="shared" si="10"/>
        <v/>
      </c>
      <c r="AX35">
        <f t="shared" si="39"/>
        <v>75</v>
      </c>
      <c r="AY35">
        <f t="shared" si="40"/>
        <v>12</v>
      </c>
      <c r="AZ35">
        <v>0</v>
      </c>
      <c r="BA35" t="str">
        <f t="shared" si="11"/>
        <v xml:space="preserve"> </v>
      </c>
      <c r="BB35">
        <v>30</v>
      </c>
      <c r="BC35" t="str">
        <f t="shared" si="41"/>
        <v/>
      </c>
      <c r="BD35" t="str">
        <f t="shared" si="12"/>
        <v>19000100</v>
      </c>
      <c r="BE35" t="str">
        <f t="shared" si="13"/>
        <v/>
      </c>
      <c r="BF35" t="str">
        <f t="shared" si="14"/>
        <v/>
      </c>
      <c r="BG35" t="str">
        <f t="shared" si="15"/>
        <v/>
      </c>
      <c r="BH35">
        <f t="shared" si="16"/>
        <v>0</v>
      </c>
      <c r="BI35">
        <f t="shared" si="17"/>
        <v>0</v>
      </c>
      <c r="BJ35" t="str">
        <f t="shared" si="42"/>
        <v/>
      </c>
      <c r="BK35" s="27" t="str">
        <f t="shared" si="18"/>
        <v/>
      </c>
      <c r="BL35" s="27" t="str">
        <f t="shared" si="19"/>
        <v/>
      </c>
      <c r="BM35" s="27" t="str">
        <f t="shared" si="20"/>
        <v/>
      </c>
      <c r="BN35" s="27" t="str">
        <f t="shared" si="21"/>
        <v/>
      </c>
      <c r="BO35" s="27" t="str">
        <f t="shared" si="22"/>
        <v/>
      </c>
      <c r="BP35" s="27">
        <f t="shared" si="23"/>
        <v>0</v>
      </c>
      <c r="BQ35" s="27" t="str">
        <f t="shared" si="24"/>
        <v/>
      </c>
      <c r="BR35" s="27" t="str">
        <f t="shared" si="25"/>
        <v/>
      </c>
      <c r="BS35" s="27">
        <f t="shared" si="26"/>
        <v>0</v>
      </c>
      <c r="BT35" s="27" t="str">
        <f t="shared" si="27"/>
        <v/>
      </c>
      <c r="BU35" s="27" t="str">
        <f t="shared" si="28"/>
        <v/>
      </c>
      <c r="BV35" s="27" t="str">
        <f t="shared" si="29"/>
        <v>999:99.99</v>
      </c>
      <c r="BW35" s="27" t="str">
        <f t="shared" si="30"/>
        <v>999:99.99</v>
      </c>
      <c r="BX35" s="27" t="str">
        <f t="shared" si="31"/>
        <v>999:99.99</v>
      </c>
      <c r="BY35" s="58" t="str">
        <f t="shared" si="32"/>
        <v>1980/1/1</v>
      </c>
      <c r="CH35" s="3" t="str">
        <f t="shared" si="43"/>
        <v/>
      </c>
      <c r="CI35" s="3" t="str">
        <f t="shared" si="44"/>
        <v/>
      </c>
      <c r="CJ35" s="3">
        <f t="shared" si="45"/>
        <v>0</v>
      </c>
      <c r="CK35" s="3" t="str">
        <f t="shared" si="46"/>
        <v/>
      </c>
      <c r="CL35" s="3">
        <f t="shared" si="47"/>
        <v>0</v>
      </c>
      <c r="CM35" s="3">
        <v>1</v>
      </c>
      <c r="CN35" s="85" t="str">
        <f t="shared" si="33"/>
        <v/>
      </c>
      <c r="CO35" s="3">
        <f t="shared" si="48"/>
        <v>0</v>
      </c>
      <c r="CS35" s="94" t="str">
        <f t="shared" si="49"/>
        <v/>
      </c>
    </row>
    <row r="36" spans="1:97" ht="24.75" customHeight="1">
      <c r="A36" s="33" t="str">
        <f t="shared" si="34"/>
        <v/>
      </c>
      <c r="B36" s="37"/>
      <c r="C36" s="93" t="str">
        <f t="shared" si="35"/>
        <v/>
      </c>
      <c r="D36" s="38"/>
      <c r="E36" s="38"/>
      <c r="F36" s="38" t="s">
        <v>180</v>
      </c>
      <c r="G36" s="33" t="str">
        <f t="shared" si="0"/>
        <v/>
      </c>
      <c r="H36" s="84" t="str">
        <f t="shared" si="36"/>
        <v/>
      </c>
      <c r="I36" s="39"/>
      <c r="J36" s="39"/>
      <c r="K36" s="39"/>
      <c r="L36" s="39"/>
      <c r="M36" s="39"/>
      <c r="N36" s="40"/>
      <c r="O36" s="40"/>
      <c r="P36" s="39"/>
      <c r="Q36" s="40"/>
      <c r="R36" s="40"/>
      <c r="S36" s="39"/>
      <c r="T36" s="39"/>
      <c r="U36" s="39"/>
      <c r="V36" s="39"/>
      <c r="W36" s="39"/>
      <c r="X36" s="40"/>
      <c r="Y36" s="41"/>
      <c r="Z36" s="40"/>
      <c r="AA36" s="102"/>
      <c r="AB36" s="9"/>
      <c r="AC36" s="48">
        <f t="shared" si="1"/>
        <v>0</v>
      </c>
      <c r="AD36" s="48">
        <f t="shared" si="2"/>
        <v>0</v>
      </c>
      <c r="AE36" s="48">
        <f t="shared" si="3"/>
        <v>0</v>
      </c>
      <c r="AF36" s="48">
        <f t="shared" si="37"/>
        <v>0</v>
      </c>
      <c r="AG36" s="48">
        <f t="shared" si="4"/>
        <v>0</v>
      </c>
      <c r="AH36" s="14" t="str">
        <f>IF(I36="","",申込書!$AB$6)</f>
        <v/>
      </c>
      <c r="AI36" s="49" t="str">
        <f t="shared" si="5"/>
        <v/>
      </c>
      <c r="AJ36" s="49" t="str">
        <f t="shared" si="6"/>
        <v/>
      </c>
      <c r="AK36" s="50"/>
      <c r="AL36" s="23" t="s">
        <v>57</v>
      </c>
      <c r="AM36">
        <v>345</v>
      </c>
      <c r="AR36">
        <v>31</v>
      </c>
      <c r="AS36">
        <f t="shared" si="38"/>
        <v>0</v>
      </c>
      <c r="AT36" t="str">
        <f t="shared" si="7"/>
        <v/>
      </c>
      <c r="AU36">
        <f t="shared" si="8"/>
        <v>0</v>
      </c>
      <c r="AV36" t="str">
        <f t="shared" si="9"/>
        <v/>
      </c>
      <c r="AW36" t="str">
        <f t="shared" si="10"/>
        <v/>
      </c>
      <c r="AX36">
        <f t="shared" si="39"/>
        <v>75</v>
      </c>
      <c r="AY36">
        <f t="shared" si="40"/>
        <v>12</v>
      </c>
      <c r="AZ36">
        <v>0</v>
      </c>
      <c r="BA36" t="str">
        <f t="shared" si="11"/>
        <v xml:space="preserve"> </v>
      </c>
      <c r="BB36">
        <v>31</v>
      </c>
      <c r="BC36" t="str">
        <f t="shared" si="41"/>
        <v/>
      </c>
      <c r="BD36" t="str">
        <f t="shared" si="12"/>
        <v>19000100</v>
      </c>
      <c r="BE36" t="str">
        <f t="shared" si="13"/>
        <v/>
      </c>
      <c r="BF36" t="str">
        <f t="shared" si="14"/>
        <v/>
      </c>
      <c r="BG36" t="str">
        <f t="shared" si="15"/>
        <v/>
      </c>
      <c r="BH36">
        <f t="shared" si="16"/>
        <v>0</v>
      </c>
      <c r="BI36">
        <f t="shared" si="17"/>
        <v>0</v>
      </c>
      <c r="BJ36" t="str">
        <f t="shared" si="42"/>
        <v/>
      </c>
      <c r="BK36" s="27" t="str">
        <f t="shared" si="18"/>
        <v/>
      </c>
      <c r="BL36" s="27" t="str">
        <f t="shared" si="19"/>
        <v/>
      </c>
      <c r="BM36" s="27" t="str">
        <f t="shared" si="20"/>
        <v/>
      </c>
      <c r="BN36" s="27" t="str">
        <f t="shared" si="21"/>
        <v/>
      </c>
      <c r="BO36" s="27" t="str">
        <f t="shared" si="22"/>
        <v/>
      </c>
      <c r="BP36" s="27">
        <f t="shared" si="23"/>
        <v>0</v>
      </c>
      <c r="BQ36" s="27" t="str">
        <f t="shared" si="24"/>
        <v/>
      </c>
      <c r="BR36" s="27" t="str">
        <f t="shared" si="25"/>
        <v/>
      </c>
      <c r="BS36" s="27">
        <f t="shared" si="26"/>
        <v>0</v>
      </c>
      <c r="BT36" s="27" t="str">
        <f t="shared" si="27"/>
        <v/>
      </c>
      <c r="BU36" s="27" t="str">
        <f t="shared" si="28"/>
        <v/>
      </c>
      <c r="BV36" s="27" t="str">
        <f t="shared" si="29"/>
        <v>999:99.99</v>
      </c>
      <c r="BW36" s="27" t="str">
        <f t="shared" si="30"/>
        <v>999:99.99</v>
      </c>
      <c r="BX36" s="27" t="str">
        <f t="shared" si="31"/>
        <v>999:99.99</v>
      </c>
      <c r="BY36" s="58" t="str">
        <f t="shared" si="32"/>
        <v>1980/1/1</v>
      </c>
      <c r="CH36" s="3" t="str">
        <f t="shared" si="43"/>
        <v/>
      </c>
      <c r="CI36" s="3" t="str">
        <f t="shared" si="44"/>
        <v/>
      </c>
      <c r="CJ36" s="3">
        <f t="shared" si="45"/>
        <v>0</v>
      </c>
      <c r="CK36" s="3" t="str">
        <f t="shared" si="46"/>
        <v/>
      </c>
      <c r="CL36" s="3">
        <f t="shared" si="47"/>
        <v>0</v>
      </c>
      <c r="CM36" s="3">
        <v>1</v>
      </c>
      <c r="CN36" s="85" t="str">
        <f t="shared" si="33"/>
        <v/>
      </c>
      <c r="CO36" s="3">
        <f t="shared" si="48"/>
        <v>0</v>
      </c>
      <c r="CS36" s="94" t="str">
        <f t="shared" si="49"/>
        <v/>
      </c>
    </row>
    <row r="37" spans="1:97" ht="24.75" customHeight="1">
      <c r="A37" s="33" t="str">
        <f t="shared" si="34"/>
        <v/>
      </c>
      <c r="B37" s="37"/>
      <c r="C37" s="93" t="str">
        <f t="shared" si="35"/>
        <v/>
      </c>
      <c r="D37" s="38"/>
      <c r="E37" s="38"/>
      <c r="F37" s="38" t="s">
        <v>180</v>
      </c>
      <c r="G37" s="33" t="str">
        <f t="shared" si="0"/>
        <v/>
      </c>
      <c r="H37" s="84" t="str">
        <f t="shared" si="36"/>
        <v/>
      </c>
      <c r="I37" s="39"/>
      <c r="J37" s="39"/>
      <c r="K37" s="39"/>
      <c r="L37" s="39"/>
      <c r="M37" s="39"/>
      <c r="N37" s="40"/>
      <c r="O37" s="40"/>
      <c r="P37" s="39"/>
      <c r="Q37" s="40"/>
      <c r="R37" s="40"/>
      <c r="S37" s="39"/>
      <c r="T37" s="39"/>
      <c r="U37" s="39"/>
      <c r="V37" s="39"/>
      <c r="W37" s="39"/>
      <c r="X37" s="40"/>
      <c r="Y37" s="41"/>
      <c r="Z37" s="40"/>
      <c r="AA37" s="102"/>
      <c r="AB37" s="9"/>
      <c r="AC37" s="48">
        <f t="shared" si="1"/>
        <v>0</v>
      </c>
      <c r="AD37" s="48">
        <f t="shared" si="2"/>
        <v>0</v>
      </c>
      <c r="AE37" s="48">
        <f t="shared" si="3"/>
        <v>0</v>
      </c>
      <c r="AF37" s="48">
        <f t="shared" si="37"/>
        <v>0</v>
      </c>
      <c r="AG37" s="48">
        <f t="shared" si="4"/>
        <v>0</v>
      </c>
      <c r="AH37" s="14" t="str">
        <f>IF(I37="","",申込書!$AB$6)</f>
        <v/>
      </c>
      <c r="AI37" s="49" t="str">
        <f t="shared" si="5"/>
        <v/>
      </c>
      <c r="AJ37" s="49" t="str">
        <f t="shared" si="6"/>
        <v/>
      </c>
      <c r="AK37" s="50"/>
      <c r="AL37" s="23" t="s">
        <v>58</v>
      </c>
      <c r="AM37">
        <v>400</v>
      </c>
      <c r="AR37">
        <v>32</v>
      </c>
      <c r="AS37">
        <f t="shared" si="38"/>
        <v>0</v>
      </c>
      <c r="AT37" t="str">
        <f t="shared" si="7"/>
        <v/>
      </c>
      <c r="AU37">
        <f t="shared" si="8"/>
        <v>0</v>
      </c>
      <c r="AV37" t="str">
        <f t="shared" si="9"/>
        <v/>
      </c>
      <c r="AW37" t="str">
        <f t="shared" si="10"/>
        <v/>
      </c>
      <c r="AX37">
        <f t="shared" si="39"/>
        <v>75</v>
      </c>
      <c r="AY37">
        <f t="shared" si="40"/>
        <v>12</v>
      </c>
      <c r="AZ37">
        <v>0</v>
      </c>
      <c r="BA37" t="str">
        <f t="shared" si="11"/>
        <v xml:space="preserve"> </v>
      </c>
      <c r="BB37">
        <v>32</v>
      </c>
      <c r="BC37" t="str">
        <f t="shared" si="41"/>
        <v/>
      </c>
      <c r="BD37" t="str">
        <f t="shared" si="12"/>
        <v>19000100</v>
      </c>
      <c r="BE37" t="str">
        <f t="shared" si="13"/>
        <v/>
      </c>
      <c r="BF37" t="str">
        <f t="shared" si="14"/>
        <v/>
      </c>
      <c r="BG37" t="str">
        <f t="shared" si="15"/>
        <v/>
      </c>
      <c r="BH37">
        <f t="shared" si="16"/>
        <v>0</v>
      </c>
      <c r="BI37">
        <f t="shared" si="17"/>
        <v>0</v>
      </c>
      <c r="BJ37" t="str">
        <f t="shared" si="42"/>
        <v/>
      </c>
      <c r="BK37" s="27" t="str">
        <f t="shared" si="18"/>
        <v/>
      </c>
      <c r="BL37" s="27" t="str">
        <f t="shared" si="19"/>
        <v/>
      </c>
      <c r="BM37" s="27" t="str">
        <f t="shared" si="20"/>
        <v/>
      </c>
      <c r="BN37" s="27" t="str">
        <f t="shared" si="21"/>
        <v/>
      </c>
      <c r="BO37" s="27" t="str">
        <f t="shared" si="22"/>
        <v/>
      </c>
      <c r="BP37" s="27">
        <f t="shared" si="23"/>
        <v>0</v>
      </c>
      <c r="BQ37" s="27" t="str">
        <f t="shared" si="24"/>
        <v/>
      </c>
      <c r="BR37" s="27" t="str">
        <f t="shared" si="25"/>
        <v/>
      </c>
      <c r="BS37" s="27">
        <f t="shared" si="26"/>
        <v>0</v>
      </c>
      <c r="BT37" s="27" t="str">
        <f t="shared" si="27"/>
        <v/>
      </c>
      <c r="BU37" s="27" t="str">
        <f t="shared" si="28"/>
        <v/>
      </c>
      <c r="BV37" s="27" t="str">
        <f t="shared" si="29"/>
        <v>999:99.99</v>
      </c>
      <c r="BW37" s="27" t="str">
        <f t="shared" si="30"/>
        <v>999:99.99</v>
      </c>
      <c r="BX37" s="27" t="str">
        <f t="shared" si="31"/>
        <v>999:99.99</v>
      </c>
      <c r="BY37" s="58" t="str">
        <f t="shared" si="32"/>
        <v>1980/1/1</v>
      </c>
      <c r="CH37" s="3" t="str">
        <f t="shared" si="43"/>
        <v/>
      </c>
      <c r="CI37" s="3" t="str">
        <f t="shared" si="44"/>
        <v/>
      </c>
      <c r="CJ37" s="3">
        <f t="shared" si="45"/>
        <v>0</v>
      </c>
      <c r="CK37" s="3" t="str">
        <f t="shared" si="46"/>
        <v/>
      </c>
      <c r="CL37" s="3">
        <f t="shared" si="47"/>
        <v>0</v>
      </c>
      <c r="CM37" s="3">
        <v>1</v>
      </c>
      <c r="CN37" s="85" t="str">
        <f t="shared" si="33"/>
        <v/>
      </c>
      <c r="CO37" s="3">
        <f t="shared" si="48"/>
        <v>0</v>
      </c>
      <c r="CS37" s="94" t="str">
        <f t="shared" si="49"/>
        <v/>
      </c>
    </row>
    <row r="38" spans="1:97" ht="24.75" customHeight="1">
      <c r="A38" s="33" t="str">
        <f>IF(B38="","",A37+1)</f>
        <v/>
      </c>
      <c r="B38" s="37"/>
      <c r="C38" s="93" t="str">
        <f t="shared" si="35"/>
        <v/>
      </c>
      <c r="D38" s="38"/>
      <c r="E38" s="38"/>
      <c r="F38" s="38" t="s">
        <v>180</v>
      </c>
      <c r="G38" s="33" t="str">
        <f t="shared" ref="G38:G69" si="50">IF(B38="","",BC38)</f>
        <v/>
      </c>
      <c r="H38" s="84" t="str">
        <f t="shared" si="36"/>
        <v/>
      </c>
      <c r="I38" s="39"/>
      <c r="J38" s="39"/>
      <c r="K38" s="39"/>
      <c r="L38" s="39"/>
      <c r="M38" s="39"/>
      <c r="N38" s="40"/>
      <c r="O38" s="40"/>
      <c r="P38" s="39"/>
      <c r="Q38" s="40"/>
      <c r="R38" s="40"/>
      <c r="S38" s="39"/>
      <c r="T38" s="39"/>
      <c r="U38" s="39"/>
      <c r="V38" s="39"/>
      <c r="W38" s="39"/>
      <c r="X38" s="40"/>
      <c r="Y38" s="41"/>
      <c r="Z38" s="40"/>
      <c r="AA38" s="102"/>
      <c r="AB38" s="9"/>
      <c r="AC38" s="48">
        <f t="shared" ref="AC38:AC69" si="51">IF(M38="リレーのみ",0,IF(M38="",0,1))</f>
        <v>0</v>
      </c>
      <c r="AD38" s="48">
        <f t="shared" ref="AD38:AD69" si="52">IF(P38="",0,1)</f>
        <v>0</v>
      </c>
      <c r="AE38" s="48">
        <f t="shared" ref="AE38:AE69" si="53">IF(S38="",0,1)</f>
        <v>0</v>
      </c>
      <c r="AF38" s="48">
        <f t="shared" si="37"/>
        <v>0</v>
      </c>
      <c r="AG38" s="48">
        <f t="shared" ref="AG38:AG69" si="54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55">IF(OR(I38="",Y38=""),"",LEFT(Y38,2)&amp;RIGHT(Y38,3))</f>
        <v/>
      </c>
      <c r="AJ38" s="49" t="str">
        <f t="shared" si="6"/>
        <v/>
      </c>
      <c r="AK38" s="50"/>
      <c r="AL38" s="23" t="s">
        <v>59</v>
      </c>
      <c r="AM38">
        <v>430</v>
      </c>
      <c r="AR38">
        <v>33</v>
      </c>
      <c r="AS38">
        <f t="shared" ref="AS38:AS119" si="56">IF(OR(AV38="",BI38=5),AS37,AS37+1)</f>
        <v>0</v>
      </c>
      <c r="AT38" t="str">
        <f t="shared" ref="AT38:AT119" si="57">IF(OR(AV38="",BI38=5),"",AS38)</f>
        <v/>
      </c>
      <c r="AU38">
        <f t="shared" ref="AU38:AU69" si="58">LEN(TRIM(I38))+LEN(TRIM(J38))</f>
        <v>0</v>
      </c>
      <c r="AV38" t="str">
        <f t="shared" ref="AV38:AV69" si="59">IF(AND(M38="",P38=""),"",IF(AU38=2,TRIM(I38)&amp;"      "&amp;TRIM(J38),IF(AU38=3,TRIM(I38)&amp;"    "&amp;TRIM(J38),IF(AU38=4,TRIM(I38)&amp;"  "&amp;TRIM(J38),TRIM(I38)&amp;TRIM(J38)))))</f>
        <v/>
      </c>
      <c r="AW38" t="str">
        <f t="shared" si="10"/>
        <v/>
      </c>
      <c r="AX38">
        <f t="shared" si="39"/>
        <v>75</v>
      </c>
      <c r="AY38">
        <f t="shared" si="40"/>
        <v>12</v>
      </c>
      <c r="AZ38">
        <v>0</v>
      </c>
      <c r="BA38" t="str">
        <f t="shared" ref="BA38:BA69" si="60">K38&amp;" "&amp;L38</f>
        <v xml:space="preserve"> </v>
      </c>
      <c r="BB38">
        <v>33</v>
      </c>
      <c r="BC38" t="str">
        <f t="shared" si="41"/>
        <v/>
      </c>
      <c r="BD38" t="str">
        <f t="shared" ref="BD38:BD69" si="61">YEAR(B38)&amp;RIGHT("0"&amp;MONTH(B38),2)&amp;RIGHT("0"&amp;DAY(B38),2)</f>
        <v>19000100</v>
      </c>
      <c r="BE38" t="str">
        <f t="shared" ref="BE38:BE69" si="62">IF(B38="","",5)</f>
        <v/>
      </c>
      <c r="BF38" t="str">
        <f t="shared" ref="BF38:BF69" si="63">IF(B38="","",0)</f>
        <v/>
      </c>
      <c r="BG38" t="str">
        <f t="shared" ref="BG38:BG69" si="64">IF(B38="","",INT(($AP$2-BD38)/10000))</f>
        <v/>
      </c>
      <c r="BH38">
        <f t="shared" ref="BH38:BH69" si="65">IF(D38="100歳",1,IF(D38="他チーム",5,0))</f>
        <v>0</v>
      </c>
      <c r="BI38">
        <f t="shared" ref="BI38:BI69" si="66">IF(I38="",0,IF(AND(Y38="",Z38=""),0,5))</f>
        <v>0</v>
      </c>
      <c r="BJ38" t="str">
        <f t="shared" si="42"/>
        <v/>
      </c>
      <c r="BK38" s="27" t="str">
        <f t="shared" ref="BK38:BK69" si="67">IF(M38="","",VLOOKUP(M38,$AM$6:$AP$10,2,0))</f>
        <v/>
      </c>
      <c r="BL38" s="27" t="str">
        <f t="shared" ref="BL38:BL69" si="68">IF(P38="","",VLOOKUP(P38,$AM$6:$AP$10,2,0))</f>
        <v/>
      </c>
      <c r="BM38" s="27" t="str">
        <f t="shared" ref="BM38:BM69" si="69">IF(S38="","",VLOOKUP(S38,$AM$6:$AP$16,2,0)+IF(AZ38=0,1,0))</f>
        <v/>
      </c>
      <c r="BN38" s="27" t="str">
        <f t="shared" ref="BN38:BN69" si="70">IF(M38="","",VLOOKUP(M38,$AM$6:$AP$10,3,0))</f>
        <v/>
      </c>
      <c r="BO38" s="27" t="str">
        <f t="shared" ref="BO38:BO69" si="71">IF(M38="","",VLOOKUP(M38,$AM$6:$AP$10,4,0))</f>
        <v/>
      </c>
      <c r="BP38" s="27">
        <f t="shared" ref="BP38:BP69" si="72">IF(O38="オープン",5,0)</f>
        <v>0</v>
      </c>
      <c r="BQ38" s="27" t="str">
        <f t="shared" ref="BQ38:BQ69" si="73">IF(P38="","",VLOOKUP(P38,$AM$6:$AP$9,3,0))</f>
        <v/>
      </c>
      <c r="BR38" s="27" t="str">
        <f t="shared" ref="BR38:BR69" si="74">IF(P38="","",VLOOKUP(P38,$AM$6:$AP$9,4,0))</f>
        <v/>
      </c>
      <c r="BS38" s="27">
        <f t="shared" ref="BS38:BS69" si="75">IF(R38="オープン",5,0)</f>
        <v>0</v>
      </c>
      <c r="BT38" s="27" t="str">
        <f t="shared" ref="BT38:BT69" si="76">IF(S38="","",VLOOKUP(S38,$AM$6:$AP$16,3,0))</f>
        <v/>
      </c>
      <c r="BU38" s="27" t="str">
        <f t="shared" ref="BU38:BU69" si="77">IF(S38="","",VLOOKUP(S38,$AM$6:$AP$16,4,0))</f>
        <v/>
      </c>
      <c r="BV38" s="27" t="str">
        <f t="shared" ref="BV38:BV69" si="78">IF(N38="","999:99.99"," "&amp;LEFT(RIGHT("        "&amp;TEXT(N38,"0.00"),7),2)&amp;":"&amp;RIGHT(TEXT(N38,"0.00"),5))</f>
        <v>999:99.99</v>
      </c>
      <c r="BW38" s="27" t="str">
        <f t="shared" ref="BW38:BW69" si="79">IF(Q38="","999:99.99"," "&amp;LEFT(RIGHT("        "&amp;TEXT(Q38,"0.00"),7),2)&amp;":"&amp;RIGHT(TEXT(Q38,"0.00"),5))</f>
        <v>999:99.99</v>
      </c>
      <c r="BX38" s="27" t="str">
        <f t="shared" ref="BX38:BX69" si="80">IF(X38="","999:99.99"," "&amp;LEFT(RIGHT("        "&amp;TEXT(X38,"0.00"),7),2)&amp;":"&amp;RIGHT(TEXT(X38,"0.00"),5))</f>
        <v>999:99.99</v>
      </c>
      <c r="BY38" s="58" t="str">
        <f t="shared" si="32"/>
        <v>1980/1/1</v>
      </c>
      <c r="CH38" s="3" t="str">
        <f t="shared" si="43"/>
        <v/>
      </c>
      <c r="CI38" s="3" t="str">
        <f t="shared" si="44"/>
        <v/>
      </c>
      <c r="CJ38" s="3">
        <f t="shared" si="45"/>
        <v>0</v>
      </c>
      <c r="CK38" s="3" t="str">
        <f t="shared" si="46"/>
        <v/>
      </c>
      <c r="CL38" s="3">
        <f t="shared" si="47"/>
        <v>0</v>
      </c>
      <c r="CM38" s="3">
        <v>1</v>
      </c>
      <c r="CN38" s="85" t="str">
        <f t="shared" ref="CN38:CN69" si="81">H38</f>
        <v/>
      </c>
      <c r="CO38" s="3">
        <f t="shared" si="48"/>
        <v>0</v>
      </c>
      <c r="CS38" s="94" t="str">
        <f t="shared" si="49"/>
        <v/>
      </c>
    </row>
    <row r="39" spans="1:97" ht="24.75" customHeight="1">
      <c r="A39" s="33" t="str">
        <f>IF(B39="","",A38+1)</f>
        <v/>
      </c>
      <c r="B39" s="37"/>
      <c r="C39" s="93" t="str">
        <f t="shared" si="35"/>
        <v/>
      </c>
      <c r="D39" s="38"/>
      <c r="E39" s="38"/>
      <c r="F39" s="38" t="s">
        <v>180</v>
      </c>
      <c r="G39" s="33" t="str">
        <f t="shared" si="50"/>
        <v/>
      </c>
      <c r="H39" s="84" t="str">
        <f t="shared" si="36"/>
        <v/>
      </c>
      <c r="I39" s="39"/>
      <c r="J39" s="39"/>
      <c r="K39" s="39"/>
      <c r="L39" s="39"/>
      <c r="M39" s="39"/>
      <c r="N39" s="40"/>
      <c r="O39" s="40"/>
      <c r="P39" s="39"/>
      <c r="Q39" s="40"/>
      <c r="R39" s="40"/>
      <c r="S39" s="39"/>
      <c r="T39" s="39"/>
      <c r="U39" s="39"/>
      <c r="V39" s="39"/>
      <c r="W39" s="39"/>
      <c r="X39" s="40"/>
      <c r="Y39" s="41"/>
      <c r="Z39" s="40"/>
      <c r="AA39" s="102"/>
      <c r="AB39" s="9"/>
      <c r="AC39" s="48">
        <f t="shared" si="51"/>
        <v>0</v>
      </c>
      <c r="AD39" s="48">
        <f t="shared" si="52"/>
        <v>0</v>
      </c>
      <c r="AE39" s="48">
        <f t="shared" si="53"/>
        <v>0</v>
      </c>
      <c r="AF39" s="48">
        <f t="shared" si="37"/>
        <v>0</v>
      </c>
      <c r="AG39" s="48">
        <f t="shared" si="54"/>
        <v>0</v>
      </c>
      <c r="AH39" s="14" t="str">
        <f>IF(I39="","",申込書!$AB$6)</f>
        <v/>
      </c>
      <c r="AI39" s="49" t="str">
        <f t="shared" si="55"/>
        <v/>
      </c>
      <c r="AJ39" s="49" t="str">
        <f t="shared" si="6"/>
        <v/>
      </c>
      <c r="AK39" s="50"/>
      <c r="AL39" s="23" t="s">
        <v>60</v>
      </c>
      <c r="AM39">
        <v>500</v>
      </c>
      <c r="AR39">
        <v>34</v>
      </c>
      <c r="AS39">
        <f t="shared" si="56"/>
        <v>0</v>
      </c>
      <c r="AT39" t="str">
        <f t="shared" si="57"/>
        <v/>
      </c>
      <c r="AU39">
        <f t="shared" si="58"/>
        <v>0</v>
      </c>
      <c r="AV39" t="str">
        <f t="shared" si="59"/>
        <v/>
      </c>
      <c r="AW39" t="str">
        <f t="shared" si="10"/>
        <v/>
      </c>
      <c r="AX39">
        <f t="shared" si="39"/>
        <v>75</v>
      </c>
      <c r="AY39">
        <f t="shared" si="40"/>
        <v>12</v>
      </c>
      <c r="AZ39">
        <v>0</v>
      </c>
      <c r="BA39" t="str">
        <f t="shared" si="60"/>
        <v xml:space="preserve"> </v>
      </c>
      <c r="BB39">
        <v>34</v>
      </c>
      <c r="BC39" t="str">
        <f t="shared" si="41"/>
        <v/>
      </c>
      <c r="BD39" t="str">
        <f t="shared" si="61"/>
        <v>19000100</v>
      </c>
      <c r="BE39" t="str">
        <f t="shared" si="62"/>
        <v/>
      </c>
      <c r="BF39" t="str">
        <f t="shared" si="63"/>
        <v/>
      </c>
      <c r="BG39" t="str">
        <f t="shared" si="64"/>
        <v/>
      </c>
      <c r="BH39">
        <f t="shared" si="65"/>
        <v>0</v>
      </c>
      <c r="BI39">
        <f t="shared" si="66"/>
        <v>0</v>
      </c>
      <c r="BJ39" t="str">
        <f t="shared" si="42"/>
        <v/>
      </c>
      <c r="BK39" s="27" t="str">
        <f t="shared" si="67"/>
        <v/>
      </c>
      <c r="BL39" s="27" t="str">
        <f t="shared" si="68"/>
        <v/>
      </c>
      <c r="BM39" s="27" t="str">
        <f t="shared" si="69"/>
        <v/>
      </c>
      <c r="BN39" s="27" t="str">
        <f t="shared" si="70"/>
        <v/>
      </c>
      <c r="BO39" s="27" t="str">
        <f t="shared" si="71"/>
        <v/>
      </c>
      <c r="BP39" s="27">
        <f t="shared" si="72"/>
        <v>0</v>
      </c>
      <c r="BQ39" s="27" t="str">
        <f t="shared" si="73"/>
        <v/>
      </c>
      <c r="BR39" s="27" t="str">
        <f t="shared" si="74"/>
        <v/>
      </c>
      <c r="BS39" s="27">
        <f t="shared" si="75"/>
        <v>0</v>
      </c>
      <c r="BT39" s="27" t="str">
        <f t="shared" si="76"/>
        <v/>
      </c>
      <c r="BU39" s="27" t="str">
        <f t="shared" si="77"/>
        <v/>
      </c>
      <c r="BV39" s="27" t="str">
        <f t="shared" si="78"/>
        <v>999:99.99</v>
      </c>
      <c r="BW39" s="27" t="str">
        <f t="shared" si="79"/>
        <v>999:99.99</v>
      </c>
      <c r="BX39" s="27" t="str">
        <f t="shared" si="80"/>
        <v>999:99.99</v>
      </c>
      <c r="BY39" s="58" t="str">
        <f t="shared" si="32"/>
        <v>1980/1/1</v>
      </c>
      <c r="CH39" s="3" t="str">
        <f t="shared" si="43"/>
        <v/>
      </c>
      <c r="CI39" s="3" t="str">
        <f t="shared" si="44"/>
        <v/>
      </c>
      <c r="CJ39" s="3">
        <f t="shared" si="45"/>
        <v>0</v>
      </c>
      <c r="CK39" s="3" t="str">
        <f t="shared" si="46"/>
        <v/>
      </c>
      <c r="CL39" s="3">
        <f t="shared" si="47"/>
        <v>0</v>
      </c>
      <c r="CM39" s="3">
        <v>1</v>
      </c>
      <c r="CN39" s="85" t="str">
        <f t="shared" si="81"/>
        <v/>
      </c>
      <c r="CO39" s="3">
        <f t="shared" si="48"/>
        <v>0</v>
      </c>
      <c r="CS39" s="94" t="str">
        <f t="shared" si="49"/>
        <v/>
      </c>
    </row>
    <row r="40" spans="1:97" ht="24.75" customHeight="1">
      <c r="A40" s="33" t="str">
        <f>IF(B40="","",A39+1)</f>
        <v/>
      </c>
      <c r="B40" s="37"/>
      <c r="C40" s="93" t="str">
        <f t="shared" si="35"/>
        <v/>
      </c>
      <c r="D40" s="38"/>
      <c r="E40" s="38"/>
      <c r="F40" s="38" t="s">
        <v>180</v>
      </c>
      <c r="G40" s="33" t="str">
        <f t="shared" si="50"/>
        <v/>
      </c>
      <c r="H40" s="84" t="str">
        <f t="shared" si="36"/>
        <v/>
      </c>
      <c r="I40" s="39"/>
      <c r="J40" s="39"/>
      <c r="K40" s="39"/>
      <c r="L40" s="39"/>
      <c r="M40" s="39"/>
      <c r="N40" s="40"/>
      <c r="O40" s="40"/>
      <c r="P40" s="39"/>
      <c r="Q40" s="40"/>
      <c r="R40" s="40"/>
      <c r="S40" s="39"/>
      <c r="T40" s="39"/>
      <c r="U40" s="39"/>
      <c r="V40" s="39"/>
      <c r="W40" s="39"/>
      <c r="X40" s="40"/>
      <c r="Y40" s="41"/>
      <c r="Z40" s="40"/>
      <c r="AA40" s="102"/>
      <c r="AB40" s="9"/>
      <c r="AC40" s="48">
        <f t="shared" si="51"/>
        <v>0</v>
      </c>
      <c r="AD40" s="48">
        <f t="shared" si="52"/>
        <v>0</v>
      </c>
      <c r="AE40" s="48">
        <f t="shared" si="53"/>
        <v>0</v>
      </c>
      <c r="AF40" s="48">
        <f t="shared" si="37"/>
        <v>0</v>
      </c>
      <c r="AG40" s="48">
        <f t="shared" si="54"/>
        <v>0</v>
      </c>
      <c r="AH40" s="14" t="str">
        <f>IF(I40="","",申込書!$AB$6)</f>
        <v/>
      </c>
      <c r="AI40" s="49" t="str">
        <f t="shared" si="55"/>
        <v/>
      </c>
      <c r="AJ40" s="49" t="str">
        <f t="shared" si="6"/>
        <v/>
      </c>
      <c r="AK40" s="50"/>
      <c r="AL40" s="23" t="s">
        <v>61</v>
      </c>
      <c r="AM40">
        <v>530</v>
      </c>
      <c r="AR40">
        <v>35</v>
      </c>
      <c r="AS40">
        <f t="shared" si="56"/>
        <v>0</v>
      </c>
      <c r="AT40" t="str">
        <f t="shared" si="57"/>
        <v/>
      </c>
      <c r="AU40">
        <f t="shared" si="58"/>
        <v>0</v>
      </c>
      <c r="AV40" t="str">
        <f t="shared" si="59"/>
        <v/>
      </c>
      <c r="AW40" t="str">
        <f t="shared" si="10"/>
        <v/>
      </c>
      <c r="AX40">
        <f t="shared" si="39"/>
        <v>75</v>
      </c>
      <c r="AY40">
        <f t="shared" si="40"/>
        <v>12</v>
      </c>
      <c r="AZ40">
        <v>0</v>
      </c>
      <c r="BA40" t="str">
        <f t="shared" si="60"/>
        <v xml:space="preserve"> </v>
      </c>
      <c r="BB40">
        <v>35</v>
      </c>
      <c r="BC40" t="str">
        <f t="shared" si="41"/>
        <v/>
      </c>
      <c r="BD40" t="str">
        <f t="shared" si="61"/>
        <v>19000100</v>
      </c>
      <c r="BE40" t="str">
        <f t="shared" si="62"/>
        <v/>
      </c>
      <c r="BF40" t="str">
        <f t="shared" si="63"/>
        <v/>
      </c>
      <c r="BG40" t="str">
        <f t="shared" si="64"/>
        <v/>
      </c>
      <c r="BH40">
        <f t="shared" si="65"/>
        <v>0</v>
      </c>
      <c r="BI40">
        <f t="shared" si="66"/>
        <v>0</v>
      </c>
      <c r="BJ40" t="str">
        <f t="shared" si="42"/>
        <v/>
      </c>
      <c r="BK40" s="27" t="str">
        <f t="shared" si="67"/>
        <v/>
      </c>
      <c r="BL40" s="27" t="str">
        <f t="shared" si="68"/>
        <v/>
      </c>
      <c r="BM40" s="27" t="str">
        <f t="shared" si="69"/>
        <v/>
      </c>
      <c r="BN40" s="27" t="str">
        <f t="shared" si="70"/>
        <v/>
      </c>
      <c r="BO40" s="27" t="str">
        <f t="shared" si="71"/>
        <v/>
      </c>
      <c r="BP40" s="27">
        <f t="shared" si="72"/>
        <v>0</v>
      </c>
      <c r="BQ40" s="27" t="str">
        <f t="shared" si="73"/>
        <v/>
      </c>
      <c r="BR40" s="27" t="str">
        <f t="shared" si="74"/>
        <v/>
      </c>
      <c r="BS40" s="27">
        <f t="shared" si="75"/>
        <v>0</v>
      </c>
      <c r="BT40" s="27" t="str">
        <f t="shared" si="76"/>
        <v/>
      </c>
      <c r="BU40" s="27" t="str">
        <f t="shared" si="77"/>
        <v/>
      </c>
      <c r="BV40" s="27" t="str">
        <f t="shared" si="78"/>
        <v>999:99.99</v>
      </c>
      <c r="BW40" s="27" t="str">
        <f t="shared" si="79"/>
        <v>999:99.99</v>
      </c>
      <c r="BX40" s="27" t="str">
        <f t="shared" si="80"/>
        <v>999:99.99</v>
      </c>
      <c r="BY40" s="58" t="str">
        <f t="shared" si="32"/>
        <v>1980/1/1</v>
      </c>
      <c r="CH40" s="3" t="str">
        <f t="shared" si="43"/>
        <v/>
      </c>
      <c r="CI40" s="3" t="str">
        <f t="shared" si="44"/>
        <v/>
      </c>
      <c r="CJ40" s="3">
        <f t="shared" si="45"/>
        <v>0</v>
      </c>
      <c r="CK40" s="3" t="str">
        <f t="shared" si="46"/>
        <v/>
      </c>
      <c r="CL40" s="3">
        <f t="shared" si="47"/>
        <v>0</v>
      </c>
      <c r="CM40" s="3">
        <v>1</v>
      </c>
      <c r="CN40" s="85" t="str">
        <f t="shared" si="81"/>
        <v/>
      </c>
      <c r="CO40" s="3">
        <f t="shared" si="48"/>
        <v>0</v>
      </c>
      <c r="CS40" s="94" t="str">
        <f t="shared" si="49"/>
        <v/>
      </c>
    </row>
    <row r="41" spans="1:97" ht="24.75" customHeight="1">
      <c r="A41" s="33" t="str">
        <f t="shared" ref="A41:A54" si="82">IF(B41="","",A40+1)</f>
        <v/>
      </c>
      <c r="B41" s="37"/>
      <c r="C41" s="93" t="str">
        <f t="shared" si="35"/>
        <v/>
      </c>
      <c r="D41" s="38"/>
      <c r="E41" s="38"/>
      <c r="F41" s="38" t="s">
        <v>180</v>
      </c>
      <c r="G41" s="33" t="str">
        <f t="shared" si="50"/>
        <v/>
      </c>
      <c r="H41" s="84" t="str">
        <f t="shared" si="36"/>
        <v/>
      </c>
      <c r="I41" s="39"/>
      <c r="J41" s="39"/>
      <c r="K41" s="39"/>
      <c r="L41" s="39"/>
      <c r="M41" s="39"/>
      <c r="N41" s="40"/>
      <c r="O41" s="40"/>
      <c r="P41" s="39"/>
      <c r="Q41" s="40"/>
      <c r="R41" s="40"/>
      <c r="S41" s="39"/>
      <c r="T41" s="39"/>
      <c r="U41" s="39"/>
      <c r="V41" s="39"/>
      <c r="W41" s="39"/>
      <c r="X41" s="40"/>
      <c r="Y41" s="41"/>
      <c r="Z41" s="40"/>
      <c r="AA41" s="102"/>
      <c r="AB41" s="9"/>
      <c r="AC41" s="48">
        <f t="shared" si="51"/>
        <v>0</v>
      </c>
      <c r="AD41" s="48">
        <f t="shared" si="52"/>
        <v>0</v>
      </c>
      <c r="AE41" s="48">
        <f t="shared" si="53"/>
        <v>0</v>
      </c>
      <c r="AF41" s="48">
        <f t="shared" si="37"/>
        <v>0</v>
      </c>
      <c r="AG41" s="48">
        <f t="shared" si="54"/>
        <v>0</v>
      </c>
      <c r="AH41" s="14" t="str">
        <f>IF(I41="","",申込書!$AB$6)</f>
        <v/>
      </c>
      <c r="AI41" s="49" t="str">
        <f t="shared" si="55"/>
        <v/>
      </c>
      <c r="AJ41" s="49" t="str">
        <f t="shared" si="6"/>
        <v/>
      </c>
      <c r="AK41" s="50"/>
      <c r="AL41" s="23" t="s">
        <v>62</v>
      </c>
      <c r="AM41">
        <v>630</v>
      </c>
      <c r="AR41">
        <v>36</v>
      </c>
      <c r="AS41">
        <f t="shared" si="56"/>
        <v>0</v>
      </c>
      <c r="AT41" t="str">
        <f t="shared" si="57"/>
        <v/>
      </c>
      <c r="AU41">
        <f t="shared" si="58"/>
        <v>0</v>
      </c>
      <c r="AV41" t="str">
        <f t="shared" si="59"/>
        <v/>
      </c>
      <c r="AW41" t="str">
        <f t="shared" si="10"/>
        <v/>
      </c>
      <c r="AX41">
        <f t="shared" si="39"/>
        <v>75</v>
      </c>
      <c r="AY41">
        <f t="shared" si="40"/>
        <v>12</v>
      </c>
      <c r="AZ41">
        <v>0</v>
      </c>
      <c r="BA41" t="str">
        <f t="shared" si="60"/>
        <v xml:space="preserve"> </v>
      </c>
      <c r="BB41">
        <v>36</v>
      </c>
      <c r="BC41" t="str">
        <f t="shared" si="41"/>
        <v/>
      </c>
      <c r="BD41" t="str">
        <f t="shared" si="61"/>
        <v>19000100</v>
      </c>
      <c r="BE41" t="str">
        <f t="shared" si="62"/>
        <v/>
      </c>
      <c r="BF41" t="str">
        <f t="shared" si="63"/>
        <v/>
      </c>
      <c r="BG41" t="str">
        <f t="shared" si="64"/>
        <v/>
      </c>
      <c r="BH41">
        <f t="shared" si="65"/>
        <v>0</v>
      </c>
      <c r="BI41">
        <f t="shared" si="66"/>
        <v>0</v>
      </c>
      <c r="BJ41" t="str">
        <f t="shared" si="42"/>
        <v/>
      </c>
      <c r="BK41" s="27" t="str">
        <f t="shared" si="67"/>
        <v/>
      </c>
      <c r="BL41" s="27" t="str">
        <f t="shared" si="68"/>
        <v/>
      </c>
      <c r="BM41" s="27" t="str">
        <f t="shared" si="69"/>
        <v/>
      </c>
      <c r="BN41" s="27" t="str">
        <f t="shared" si="70"/>
        <v/>
      </c>
      <c r="BO41" s="27" t="str">
        <f t="shared" si="71"/>
        <v/>
      </c>
      <c r="BP41" s="27">
        <f t="shared" si="72"/>
        <v>0</v>
      </c>
      <c r="BQ41" s="27" t="str">
        <f t="shared" si="73"/>
        <v/>
      </c>
      <c r="BR41" s="27" t="str">
        <f t="shared" si="74"/>
        <v/>
      </c>
      <c r="BS41" s="27">
        <f t="shared" si="75"/>
        <v>0</v>
      </c>
      <c r="BT41" s="27" t="str">
        <f t="shared" si="76"/>
        <v/>
      </c>
      <c r="BU41" s="27" t="str">
        <f t="shared" si="77"/>
        <v/>
      </c>
      <c r="BV41" s="27" t="str">
        <f t="shared" si="78"/>
        <v>999:99.99</v>
      </c>
      <c r="BW41" s="27" t="str">
        <f t="shared" si="79"/>
        <v>999:99.99</v>
      </c>
      <c r="BX41" s="27" t="str">
        <f t="shared" si="80"/>
        <v>999:99.99</v>
      </c>
      <c r="BY41" s="58" t="str">
        <f t="shared" si="32"/>
        <v>1980/1/1</v>
      </c>
      <c r="CH41" s="3" t="str">
        <f t="shared" si="43"/>
        <v/>
      </c>
      <c r="CI41" s="3" t="str">
        <f t="shared" si="44"/>
        <v/>
      </c>
      <c r="CJ41" s="3">
        <f t="shared" si="45"/>
        <v>0</v>
      </c>
      <c r="CK41" s="3" t="str">
        <f t="shared" si="46"/>
        <v/>
      </c>
      <c r="CL41" s="3">
        <f t="shared" si="47"/>
        <v>0</v>
      </c>
      <c r="CM41" s="3">
        <v>1</v>
      </c>
      <c r="CN41" s="85" t="str">
        <f t="shared" si="81"/>
        <v/>
      </c>
      <c r="CO41" s="3">
        <f t="shared" si="48"/>
        <v>0</v>
      </c>
      <c r="CS41" s="94" t="str">
        <f t="shared" si="49"/>
        <v/>
      </c>
    </row>
    <row r="42" spans="1:97" ht="24.75" customHeight="1">
      <c r="A42" s="33" t="str">
        <f t="shared" si="82"/>
        <v/>
      </c>
      <c r="B42" s="37"/>
      <c r="C42" s="93" t="str">
        <f t="shared" si="35"/>
        <v/>
      </c>
      <c r="D42" s="38"/>
      <c r="E42" s="38"/>
      <c r="F42" s="38" t="s">
        <v>180</v>
      </c>
      <c r="G42" s="33" t="str">
        <f t="shared" si="50"/>
        <v/>
      </c>
      <c r="H42" s="84" t="str">
        <f t="shared" si="36"/>
        <v/>
      </c>
      <c r="I42" s="39"/>
      <c r="J42" s="39"/>
      <c r="K42" s="39"/>
      <c r="L42" s="39"/>
      <c r="M42" s="39"/>
      <c r="N42" s="40"/>
      <c r="O42" s="40"/>
      <c r="P42" s="39"/>
      <c r="Q42" s="40"/>
      <c r="R42" s="40"/>
      <c r="S42" s="39"/>
      <c r="T42" s="39"/>
      <c r="U42" s="39"/>
      <c r="V42" s="39"/>
      <c r="W42" s="39"/>
      <c r="X42" s="40"/>
      <c r="Y42" s="41"/>
      <c r="Z42" s="40"/>
      <c r="AA42" s="102"/>
      <c r="AB42" s="9"/>
      <c r="AC42" s="48">
        <f t="shared" si="51"/>
        <v>0</v>
      </c>
      <c r="AD42" s="48">
        <f t="shared" si="52"/>
        <v>0</v>
      </c>
      <c r="AE42" s="48">
        <f t="shared" si="53"/>
        <v>0</v>
      </c>
      <c r="AF42" s="48">
        <f t="shared" si="37"/>
        <v>0</v>
      </c>
      <c r="AG42" s="48">
        <f t="shared" si="54"/>
        <v>0</v>
      </c>
      <c r="AH42" s="14" t="str">
        <f>IF(I42="","",申込書!$AB$6)</f>
        <v/>
      </c>
      <c r="AI42" s="49" t="str">
        <f t="shared" si="55"/>
        <v/>
      </c>
      <c r="AJ42" s="49" t="str">
        <f t="shared" si="6"/>
        <v/>
      </c>
      <c r="AK42" s="50"/>
      <c r="AL42" s="23" t="s">
        <v>63</v>
      </c>
      <c r="AM42">
        <v>730</v>
      </c>
      <c r="AR42">
        <v>37</v>
      </c>
      <c r="AS42">
        <f t="shared" si="56"/>
        <v>0</v>
      </c>
      <c r="AT42" t="str">
        <f t="shared" si="57"/>
        <v/>
      </c>
      <c r="AU42">
        <f t="shared" si="58"/>
        <v>0</v>
      </c>
      <c r="AV42" t="str">
        <f t="shared" si="59"/>
        <v/>
      </c>
      <c r="AW42" t="str">
        <f t="shared" si="10"/>
        <v/>
      </c>
      <c r="AX42">
        <f t="shared" si="39"/>
        <v>75</v>
      </c>
      <c r="AY42">
        <f t="shared" si="40"/>
        <v>12</v>
      </c>
      <c r="AZ42">
        <v>0</v>
      </c>
      <c r="BA42" t="str">
        <f t="shared" si="60"/>
        <v xml:space="preserve"> </v>
      </c>
      <c r="BB42">
        <v>37</v>
      </c>
      <c r="BC42" t="str">
        <f t="shared" si="41"/>
        <v/>
      </c>
      <c r="BD42" t="str">
        <f t="shared" si="61"/>
        <v>19000100</v>
      </c>
      <c r="BE42" t="str">
        <f t="shared" si="62"/>
        <v/>
      </c>
      <c r="BF42" t="str">
        <f t="shared" si="63"/>
        <v/>
      </c>
      <c r="BG42" t="str">
        <f t="shared" si="64"/>
        <v/>
      </c>
      <c r="BH42">
        <f t="shared" si="65"/>
        <v>0</v>
      </c>
      <c r="BI42">
        <f t="shared" si="66"/>
        <v>0</v>
      </c>
      <c r="BJ42" t="str">
        <f t="shared" si="42"/>
        <v/>
      </c>
      <c r="BK42" s="27" t="str">
        <f t="shared" si="67"/>
        <v/>
      </c>
      <c r="BL42" s="27" t="str">
        <f t="shared" si="68"/>
        <v/>
      </c>
      <c r="BM42" s="27" t="str">
        <f t="shared" si="69"/>
        <v/>
      </c>
      <c r="BN42" s="27" t="str">
        <f t="shared" si="70"/>
        <v/>
      </c>
      <c r="BO42" s="27" t="str">
        <f t="shared" si="71"/>
        <v/>
      </c>
      <c r="BP42" s="27">
        <f t="shared" si="72"/>
        <v>0</v>
      </c>
      <c r="BQ42" s="27" t="str">
        <f t="shared" si="73"/>
        <v/>
      </c>
      <c r="BR42" s="27" t="str">
        <f t="shared" si="74"/>
        <v/>
      </c>
      <c r="BS42" s="27">
        <f t="shared" si="75"/>
        <v>0</v>
      </c>
      <c r="BT42" s="27" t="str">
        <f t="shared" si="76"/>
        <v/>
      </c>
      <c r="BU42" s="27" t="str">
        <f t="shared" si="77"/>
        <v/>
      </c>
      <c r="BV42" s="27" t="str">
        <f t="shared" si="78"/>
        <v>999:99.99</v>
      </c>
      <c r="BW42" s="27" t="str">
        <f t="shared" si="79"/>
        <v>999:99.99</v>
      </c>
      <c r="BX42" s="27" t="str">
        <f t="shared" si="80"/>
        <v>999:99.99</v>
      </c>
      <c r="BY42" s="58" t="str">
        <f t="shared" si="32"/>
        <v>1980/1/1</v>
      </c>
      <c r="CH42" s="3" t="str">
        <f t="shared" si="43"/>
        <v/>
      </c>
      <c r="CI42" s="3" t="str">
        <f t="shared" si="44"/>
        <v/>
      </c>
      <c r="CJ42" s="3">
        <f t="shared" si="45"/>
        <v>0</v>
      </c>
      <c r="CK42" s="3" t="str">
        <f t="shared" si="46"/>
        <v/>
      </c>
      <c r="CL42" s="3">
        <f t="shared" si="47"/>
        <v>0</v>
      </c>
      <c r="CM42" s="3">
        <v>1</v>
      </c>
      <c r="CN42" s="85" t="str">
        <f t="shared" si="81"/>
        <v/>
      </c>
      <c r="CO42" s="3">
        <f t="shared" si="48"/>
        <v>0</v>
      </c>
      <c r="CS42" s="94" t="str">
        <f t="shared" si="49"/>
        <v/>
      </c>
    </row>
    <row r="43" spans="1:97" ht="24.75" customHeight="1">
      <c r="A43" s="33" t="str">
        <f t="shared" si="82"/>
        <v/>
      </c>
      <c r="B43" s="37"/>
      <c r="C43" s="93" t="str">
        <f t="shared" si="35"/>
        <v/>
      </c>
      <c r="D43" s="38"/>
      <c r="E43" s="38"/>
      <c r="F43" s="38" t="s">
        <v>180</v>
      </c>
      <c r="G43" s="33" t="str">
        <f t="shared" si="50"/>
        <v/>
      </c>
      <c r="H43" s="84" t="str">
        <f t="shared" si="36"/>
        <v/>
      </c>
      <c r="I43" s="39"/>
      <c r="J43" s="39"/>
      <c r="K43" s="39"/>
      <c r="L43" s="39"/>
      <c r="M43" s="39"/>
      <c r="N43" s="40"/>
      <c r="O43" s="40"/>
      <c r="P43" s="39"/>
      <c r="Q43" s="40"/>
      <c r="R43" s="40"/>
      <c r="S43" s="39"/>
      <c r="T43" s="39"/>
      <c r="U43" s="39"/>
      <c r="V43" s="39"/>
      <c r="W43" s="39"/>
      <c r="X43" s="40"/>
      <c r="Y43" s="41"/>
      <c r="Z43" s="40"/>
      <c r="AA43" s="102"/>
      <c r="AB43" s="9"/>
      <c r="AC43" s="48">
        <f t="shared" si="51"/>
        <v>0</v>
      </c>
      <c r="AD43" s="48">
        <f t="shared" si="52"/>
        <v>0</v>
      </c>
      <c r="AE43" s="48">
        <f t="shared" si="53"/>
        <v>0</v>
      </c>
      <c r="AF43" s="48">
        <f t="shared" si="37"/>
        <v>0</v>
      </c>
      <c r="AG43" s="48">
        <f t="shared" si="54"/>
        <v>0</v>
      </c>
      <c r="AH43" s="14" t="str">
        <f>IF(I43="","",申込書!$AB$6)</f>
        <v/>
      </c>
      <c r="AI43" s="49" t="str">
        <f t="shared" si="55"/>
        <v/>
      </c>
      <c r="AJ43" s="49" t="str">
        <f t="shared" si="6"/>
        <v/>
      </c>
      <c r="AK43" s="50"/>
      <c r="AL43" s="23" t="s">
        <v>64</v>
      </c>
      <c r="AM43">
        <v>900</v>
      </c>
      <c r="AR43">
        <v>38</v>
      </c>
      <c r="AS43">
        <f t="shared" si="56"/>
        <v>0</v>
      </c>
      <c r="AT43" t="str">
        <f t="shared" si="57"/>
        <v/>
      </c>
      <c r="AU43">
        <f t="shared" si="58"/>
        <v>0</v>
      </c>
      <c r="AV43" t="str">
        <f t="shared" si="59"/>
        <v/>
      </c>
      <c r="AW43" t="str">
        <f t="shared" si="10"/>
        <v/>
      </c>
      <c r="AX43">
        <f t="shared" si="39"/>
        <v>75</v>
      </c>
      <c r="AY43">
        <f t="shared" si="40"/>
        <v>12</v>
      </c>
      <c r="AZ43">
        <v>0</v>
      </c>
      <c r="BA43" t="str">
        <f t="shared" si="60"/>
        <v xml:space="preserve"> </v>
      </c>
      <c r="BB43">
        <v>38</v>
      </c>
      <c r="BC43" t="str">
        <f t="shared" si="41"/>
        <v/>
      </c>
      <c r="BD43" t="str">
        <f t="shared" si="61"/>
        <v>19000100</v>
      </c>
      <c r="BE43" t="str">
        <f t="shared" si="62"/>
        <v/>
      </c>
      <c r="BF43" t="str">
        <f t="shared" si="63"/>
        <v/>
      </c>
      <c r="BG43" t="str">
        <f t="shared" si="64"/>
        <v/>
      </c>
      <c r="BH43">
        <f t="shared" si="65"/>
        <v>0</v>
      </c>
      <c r="BI43">
        <f t="shared" si="66"/>
        <v>0</v>
      </c>
      <c r="BJ43" t="str">
        <f t="shared" si="42"/>
        <v/>
      </c>
      <c r="BK43" s="27" t="str">
        <f t="shared" si="67"/>
        <v/>
      </c>
      <c r="BL43" s="27" t="str">
        <f t="shared" si="68"/>
        <v/>
      </c>
      <c r="BM43" s="27" t="str">
        <f t="shared" si="69"/>
        <v/>
      </c>
      <c r="BN43" s="27" t="str">
        <f t="shared" si="70"/>
        <v/>
      </c>
      <c r="BO43" s="27" t="str">
        <f t="shared" si="71"/>
        <v/>
      </c>
      <c r="BP43" s="27">
        <f t="shared" si="72"/>
        <v>0</v>
      </c>
      <c r="BQ43" s="27" t="str">
        <f t="shared" si="73"/>
        <v/>
      </c>
      <c r="BR43" s="27" t="str">
        <f t="shared" si="74"/>
        <v/>
      </c>
      <c r="BS43" s="27">
        <f t="shared" si="75"/>
        <v>0</v>
      </c>
      <c r="BT43" s="27" t="str">
        <f t="shared" si="76"/>
        <v/>
      </c>
      <c r="BU43" s="27" t="str">
        <f t="shared" si="77"/>
        <v/>
      </c>
      <c r="BV43" s="27" t="str">
        <f t="shared" si="78"/>
        <v>999:99.99</v>
      </c>
      <c r="BW43" s="27" t="str">
        <f t="shared" si="79"/>
        <v>999:99.99</v>
      </c>
      <c r="BX43" s="27" t="str">
        <f t="shared" si="80"/>
        <v>999:99.99</v>
      </c>
      <c r="BY43" s="58" t="str">
        <f t="shared" si="32"/>
        <v>1980/1/1</v>
      </c>
      <c r="CH43" s="3" t="str">
        <f t="shared" si="43"/>
        <v/>
      </c>
      <c r="CI43" s="3" t="str">
        <f t="shared" si="44"/>
        <v/>
      </c>
      <c r="CJ43" s="3">
        <f t="shared" si="45"/>
        <v>0</v>
      </c>
      <c r="CK43" s="3" t="str">
        <f t="shared" si="46"/>
        <v/>
      </c>
      <c r="CL43" s="3">
        <f t="shared" si="47"/>
        <v>0</v>
      </c>
      <c r="CM43" s="3">
        <v>1</v>
      </c>
      <c r="CN43" s="85" t="str">
        <f t="shared" si="81"/>
        <v/>
      </c>
      <c r="CO43" s="3">
        <f t="shared" si="48"/>
        <v>0</v>
      </c>
      <c r="CS43" s="94" t="str">
        <f t="shared" si="49"/>
        <v/>
      </c>
    </row>
    <row r="44" spans="1:97" ht="24.75" customHeight="1">
      <c r="A44" s="33" t="str">
        <f t="shared" si="82"/>
        <v/>
      </c>
      <c r="B44" s="37"/>
      <c r="C44" s="93" t="str">
        <f t="shared" si="35"/>
        <v/>
      </c>
      <c r="D44" s="38"/>
      <c r="E44" s="38"/>
      <c r="F44" s="38" t="s">
        <v>180</v>
      </c>
      <c r="G44" s="33" t="str">
        <f t="shared" si="50"/>
        <v/>
      </c>
      <c r="H44" s="84" t="str">
        <f t="shared" si="36"/>
        <v/>
      </c>
      <c r="I44" s="39"/>
      <c r="J44" s="39"/>
      <c r="K44" s="39"/>
      <c r="L44" s="39"/>
      <c r="M44" s="39"/>
      <c r="N44" s="40"/>
      <c r="O44" s="40"/>
      <c r="P44" s="39"/>
      <c r="Q44" s="40"/>
      <c r="R44" s="40"/>
      <c r="S44" s="39"/>
      <c r="T44" s="39"/>
      <c r="U44" s="39"/>
      <c r="V44" s="39"/>
      <c r="W44" s="39"/>
      <c r="X44" s="40"/>
      <c r="Y44" s="41"/>
      <c r="Z44" s="40"/>
      <c r="AA44" s="102"/>
      <c r="AB44" s="9"/>
      <c r="AC44" s="48">
        <f t="shared" si="51"/>
        <v>0</v>
      </c>
      <c r="AD44" s="48">
        <f t="shared" si="52"/>
        <v>0</v>
      </c>
      <c r="AE44" s="48">
        <f t="shared" si="53"/>
        <v>0</v>
      </c>
      <c r="AF44" s="48">
        <f t="shared" si="37"/>
        <v>0</v>
      </c>
      <c r="AG44" s="48">
        <f t="shared" si="54"/>
        <v>0</v>
      </c>
      <c r="AH44" s="14" t="str">
        <f>IF(I44="","",申込書!$AB$6)</f>
        <v/>
      </c>
      <c r="AI44" s="49" t="str">
        <f t="shared" si="55"/>
        <v/>
      </c>
      <c r="AJ44" s="49" t="str">
        <f t="shared" si="6"/>
        <v/>
      </c>
      <c r="AK44" s="50"/>
      <c r="AL44" s="23" t="s">
        <v>65</v>
      </c>
      <c r="AM44">
        <v>900</v>
      </c>
      <c r="AR44">
        <v>39</v>
      </c>
      <c r="AS44">
        <f t="shared" si="56"/>
        <v>0</v>
      </c>
      <c r="AT44" t="str">
        <f t="shared" si="57"/>
        <v/>
      </c>
      <c r="AU44">
        <f t="shared" si="58"/>
        <v>0</v>
      </c>
      <c r="AV44" t="str">
        <f t="shared" si="59"/>
        <v/>
      </c>
      <c r="AW44" t="str">
        <f t="shared" si="10"/>
        <v/>
      </c>
      <c r="AX44">
        <f t="shared" si="39"/>
        <v>75</v>
      </c>
      <c r="AY44">
        <f t="shared" si="40"/>
        <v>12</v>
      </c>
      <c r="AZ44">
        <v>0</v>
      </c>
      <c r="BA44" t="str">
        <f t="shared" si="60"/>
        <v xml:space="preserve"> </v>
      </c>
      <c r="BB44">
        <v>39</v>
      </c>
      <c r="BC44" t="str">
        <f t="shared" si="41"/>
        <v/>
      </c>
      <c r="BD44" t="str">
        <f t="shared" si="61"/>
        <v>19000100</v>
      </c>
      <c r="BE44" t="str">
        <f t="shared" si="62"/>
        <v/>
      </c>
      <c r="BF44" t="str">
        <f t="shared" si="63"/>
        <v/>
      </c>
      <c r="BG44" t="str">
        <f t="shared" si="64"/>
        <v/>
      </c>
      <c r="BH44">
        <f t="shared" si="65"/>
        <v>0</v>
      </c>
      <c r="BI44">
        <f t="shared" si="66"/>
        <v>0</v>
      </c>
      <c r="BJ44" t="str">
        <f t="shared" si="42"/>
        <v/>
      </c>
      <c r="BK44" s="27" t="str">
        <f t="shared" si="67"/>
        <v/>
      </c>
      <c r="BL44" s="27" t="str">
        <f t="shared" si="68"/>
        <v/>
      </c>
      <c r="BM44" s="27" t="str">
        <f t="shared" si="69"/>
        <v/>
      </c>
      <c r="BN44" s="27" t="str">
        <f t="shared" si="70"/>
        <v/>
      </c>
      <c r="BO44" s="27" t="str">
        <f t="shared" si="71"/>
        <v/>
      </c>
      <c r="BP44" s="27">
        <f t="shared" si="72"/>
        <v>0</v>
      </c>
      <c r="BQ44" s="27" t="str">
        <f t="shared" si="73"/>
        <v/>
      </c>
      <c r="BR44" s="27" t="str">
        <f t="shared" si="74"/>
        <v/>
      </c>
      <c r="BS44" s="27">
        <f t="shared" si="75"/>
        <v>0</v>
      </c>
      <c r="BT44" s="27" t="str">
        <f t="shared" si="76"/>
        <v/>
      </c>
      <c r="BU44" s="27" t="str">
        <f t="shared" si="77"/>
        <v/>
      </c>
      <c r="BV44" s="27" t="str">
        <f t="shared" si="78"/>
        <v>999:99.99</v>
      </c>
      <c r="BW44" s="27" t="str">
        <f t="shared" si="79"/>
        <v>999:99.99</v>
      </c>
      <c r="BX44" s="27" t="str">
        <f t="shared" si="80"/>
        <v>999:99.99</v>
      </c>
      <c r="BY44" s="58" t="str">
        <f t="shared" si="32"/>
        <v>1980/1/1</v>
      </c>
      <c r="CH44" s="3" t="str">
        <f t="shared" si="43"/>
        <v/>
      </c>
      <c r="CI44" s="3" t="str">
        <f t="shared" si="44"/>
        <v/>
      </c>
      <c r="CJ44" s="3">
        <f t="shared" si="45"/>
        <v>0</v>
      </c>
      <c r="CK44" s="3" t="str">
        <f t="shared" si="46"/>
        <v/>
      </c>
      <c r="CL44" s="3">
        <f t="shared" si="47"/>
        <v>0</v>
      </c>
      <c r="CM44" s="3">
        <v>1</v>
      </c>
      <c r="CN44" s="85" t="str">
        <f t="shared" si="81"/>
        <v/>
      </c>
      <c r="CO44" s="3">
        <f t="shared" si="48"/>
        <v>0</v>
      </c>
      <c r="CS44" s="94" t="str">
        <f t="shared" si="49"/>
        <v/>
      </c>
    </row>
    <row r="45" spans="1:97" ht="24.75" customHeight="1">
      <c r="A45" s="33" t="str">
        <f t="shared" si="82"/>
        <v/>
      </c>
      <c r="B45" s="37"/>
      <c r="C45" s="93" t="str">
        <f t="shared" si="35"/>
        <v/>
      </c>
      <c r="D45" s="38"/>
      <c r="E45" s="38"/>
      <c r="F45" s="38" t="s">
        <v>180</v>
      </c>
      <c r="G45" s="33" t="str">
        <f t="shared" si="50"/>
        <v/>
      </c>
      <c r="H45" s="84" t="str">
        <f t="shared" si="36"/>
        <v/>
      </c>
      <c r="I45" s="39"/>
      <c r="J45" s="39"/>
      <c r="K45" s="39"/>
      <c r="L45" s="39"/>
      <c r="M45" s="39"/>
      <c r="N45" s="40"/>
      <c r="O45" s="40"/>
      <c r="P45" s="39"/>
      <c r="Q45" s="40"/>
      <c r="R45" s="40"/>
      <c r="S45" s="39"/>
      <c r="T45" s="39"/>
      <c r="U45" s="39"/>
      <c r="V45" s="39"/>
      <c r="W45" s="39"/>
      <c r="X45" s="40"/>
      <c r="Y45" s="41"/>
      <c r="Z45" s="40"/>
      <c r="AA45" s="102"/>
      <c r="AB45" s="9"/>
      <c r="AC45" s="48">
        <f t="shared" si="51"/>
        <v>0</v>
      </c>
      <c r="AD45" s="48">
        <f t="shared" si="52"/>
        <v>0</v>
      </c>
      <c r="AE45" s="48">
        <f t="shared" si="53"/>
        <v>0</v>
      </c>
      <c r="AF45" s="48">
        <f t="shared" si="37"/>
        <v>0</v>
      </c>
      <c r="AG45" s="48">
        <f t="shared" si="54"/>
        <v>0</v>
      </c>
      <c r="AH45" s="14" t="str">
        <f>IF(I45="","",申込書!$AB$6)</f>
        <v/>
      </c>
      <c r="AI45" s="49" t="str">
        <f t="shared" si="55"/>
        <v/>
      </c>
      <c r="AJ45" s="49" t="str">
        <f t="shared" si="6"/>
        <v/>
      </c>
      <c r="AK45" s="50"/>
      <c r="AL45" s="23" t="s">
        <v>66</v>
      </c>
      <c r="AM45">
        <v>330</v>
      </c>
      <c r="AR45">
        <v>40</v>
      </c>
      <c r="AS45">
        <f t="shared" si="56"/>
        <v>0</v>
      </c>
      <c r="AT45" t="str">
        <f t="shared" si="57"/>
        <v/>
      </c>
      <c r="AU45">
        <f t="shared" si="58"/>
        <v>0</v>
      </c>
      <c r="AV45" t="str">
        <f t="shared" si="59"/>
        <v/>
      </c>
      <c r="AW45" t="str">
        <f t="shared" si="10"/>
        <v/>
      </c>
      <c r="AX45">
        <f t="shared" si="39"/>
        <v>75</v>
      </c>
      <c r="AY45">
        <f t="shared" si="40"/>
        <v>12</v>
      </c>
      <c r="AZ45">
        <v>0</v>
      </c>
      <c r="BA45" t="str">
        <f t="shared" si="60"/>
        <v xml:space="preserve"> </v>
      </c>
      <c r="BB45">
        <v>40</v>
      </c>
      <c r="BC45" t="str">
        <f t="shared" si="41"/>
        <v/>
      </c>
      <c r="BD45" t="str">
        <f t="shared" si="61"/>
        <v>19000100</v>
      </c>
      <c r="BE45" t="str">
        <f t="shared" si="62"/>
        <v/>
      </c>
      <c r="BF45" t="str">
        <f t="shared" si="63"/>
        <v/>
      </c>
      <c r="BG45" t="str">
        <f t="shared" si="64"/>
        <v/>
      </c>
      <c r="BH45">
        <f t="shared" si="65"/>
        <v>0</v>
      </c>
      <c r="BI45">
        <f t="shared" si="66"/>
        <v>0</v>
      </c>
      <c r="BJ45" t="str">
        <f t="shared" si="42"/>
        <v/>
      </c>
      <c r="BK45" s="27" t="str">
        <f t="shared" si="67"/>
        <v/>
      </c>
      <c r="BL45" s="27" t="str">
        <f t="shared" si="68"/>
        <v/>
      </c>
      <c r="BM45" s="27" t="str">
        <f t="shared" si="69"/>
        <v/>
      </c>
      <c r="BN45" s="27" t="str">
        <f t="shared" si="70"/>
        <v/>
      </c>
      <c r="BO45" s="27" t="str">
        <f t="shared" si="71"/>
        <v/>
      </c>
      <c r="BP45" s="27">
        <f t="shared" si="72"/>
        <v>0</v>
      </c>
      <c r="BQ45" s="27" t="str">
        <f t="shared" si="73"/>
        <v/>
      </c>
      <c r="BR45" s="27" t="str">
        <f t="shared" si="74"/>
        <v/>
      </c>
      <c r="BS45" s="27">
        <f t="shared" si="75"/>
        <v>0</v>
      </c>
      <c r="BT45" s="27" t="str">
        <f t="shared" si="76"/>
        <v/>
      </c>
      <c r="BU45" s="27" t="str">
        <f t="shared" si="77"/>
        <v/>
      </c>
      <c r="BV45" s="27" t="str">
        <f t="shared" si="78"/>
        <v>999:99.99</v>
      </c>
      <c r="BW45" s="27" t="str">
        <f t="shared" si="79"/>
        <v>999:99.99</v>
      </c>
      <c r="BX45" s="27" t="str">
        <f t="shared" si="80"/>
        <v>999:99.99</v>
      </c>
      <c r="BY45" s="58" t="str">
        <f t="shared" si="32"/>
        <v>1980/1/1</v>
      </c>
      <c r="CH45" s="3" t="str">
        <f t="shared" si="43"/>
        <v/>
      </c>
      <c r="CI45" s="3" t="str">
        <f t="shared" si="44"/>
        <v/>
      </c>
      <c r="CJ45" s="3">
        <f t="shared" si="45"/>
        <v>0</v>
      </c>
      <c r="CK45" s="3" t="str">
        <f t="shared" si="46"/>
        <v/>
      </c>
      <c r="CL45" s="3">
        <f t="shared" si="47"/>
        <v>0</v>
      </c>
      <c r="CM45" s="3">
        <v>1</v>
      </c>
      <c r="CN45" s="85" t="str">
        <f t="shared" si="81"/>
        <v/>
      </c>
      <c r="CO45" s="3">
        <f t="shared" si="48"/>
        <v>0</v>
      </c>
      <c r="CS45" s="94" t="str">
        <f t="shared" si="49"/>
        <v/>
      </c>
    </row>
    <row r="46" spans="1:97" ht="24.75" customHeight="1">
      <c r="A46" s="33" t="str">
        <f t="shared" si="82"/>
        <v/>
      </c>
      <c r="B46" s="37"/>
      <c r="C46" s="93" t="str">
        <f t="shared" si="35"/>
        <v/>
      </c>
      <c r="D46" s="38"/>
      <c r="E46" s="38"/>
      <c r="F46" s="38" t="s">
        <v>180</v>
      </c>
      <c r="G46" s="33" t="str">
        <f t="shared" si="50"/>
        <v/>
      </c>
      <c r="H46" s="84" t="str">
        <f t="shared" si="36"/>
        <v/>
      </c>
      <c r="I46" s="39"/>
      <c r="J46" s="39"/>
      <c r="K46" s="39"/>
      <c r="L46" s="39"/>
      <c r="M46" s="39"/>
      <c r="N46" s="40"/>
      <c r="O46" s="40"/>
      <c r="P46" s="39"/>
      <c r="Q46" s="40"/>
      <c r="R46" s="40"/>
      <c r="S46" s="39"/>
      <c r="T46" s="39"/>
      <c r="U46" s="39"/>
      <c r="V46" s="39"/>
      <c r="W46" s="39"/>
      <c r="X46" s="40"/>
      <c r="Y46" s="41"/>
      <c r="Z46" s="40"/>
      <c r="AA46" s="102"/>
      <c r="AB46" s="9"/>
      <c r="AC46" s="48">
        <f t="shared" si="51"/>
        <v>0</v>
      </c>
      <c r="AD46" s="48">
        <f t="shared" si="52"/>
        <v>0</v>
      </c>
      <c r="AE46" s="48">
        <f t="shared" si="53"/>
        <v>0</v>
      </c>
      <c r="AF46" s="48">
        <f t="shared" si="37"/>
        <v>0</v>
      </c>
      <c r="AG46" s="48">
        <f t="shared" si="54"/>
        <v>0</v>
      </c>
      <c r="AH46" s="14" t="str">
        <f>IF(I46="","",申込書!$AB$6)</f>
        <v/>
      </c>
      <c r="AI46" s="49" t="str">
        <f t="shared" si="55"/>
        <v/>
      </c>
      <c r="AJ46" s="49" t="str">
        <f t="shared" si="6"/>
        <v/>
      </c>
      <c r="AK46" s="50"/>
      <c r="AL46" s="23" t="s">
        <v>67</v>
      </c>
      <c r="AM46">
        <v>330</v>
      </c>
      <c r="AR46">
        <v>41</v>
      </c>
      <c r="AS46">
        <f t="shared" si="56"/>
        <v>0</v>
      </c>
      <c r="AT46" t="str">
        <f t="shared" si="57"/>
        <v/>
      </c>
      <c r="AU46">
        <f t="shared" si="58"/>
        <v>0</v>
      </c>
      <c r="AV46" t="str">
        <f t="shared" si="59"/>
        <v/>
      </c>
      <c r="AW46" t="str">
        <f t="shared" si="10"/>
        <v/>
      </c>
      <c r="AX46">
        <f t="shared" si="39"/>
        <v>75</v>
      </c>
      <c r="AY46">
        <f t="shared" si="40"/>
        <v>12</v>
      </c>
      <c r="AZ46">
        <v>0</v>
      </c>
      <c r="BA46" t="str">
        <f t="shared" si="60"/>
        <v xml:space="preserve"> </v>
      </c>
      <c r="BB46">
        <v>41</v>
      </c>
      <c r="BC46" t="str">
        <f t="shared" si="41"/>
        <v/>
      </c>
      <c r="BD46" t="str">
        <f t="shared" si="61"/>
        <v>19000100</v>
      </c>
      <c r="BE46" t="str">
        <f t="shared" si="62"/>
        <v/>
      </c>
      <c r="BF46" t="str">
        <f t="shared" si="63"/>
        <v/>
      </c>
      <c r="BG46" t="str">
        <f t="shared" si="64"/>
        <v/>
      </c>
      <c r="BH46">
        <f t="shared" si="65"/>
        <v>0</v>
      </c>
      <c r="BI46">
        <f t="shared" si="66"/>
        <v>0</v>
      </c>
      <c r="BJ46" t="str">
        <f t="shared" si="42"/>
        <v/>
      </c>
      <c r="BK46" s="27" t="str">
        <f t="shared" si="67"/>
        <v/>
      </c>
      <c r="BL46" s="27" t="str">
        <f t="shared" si="68"/>
        <v/>
      </c>
      <c r="BM46" s="27" t="str">
        <f t="shared" si="69"/>
        <v/>
      </c>
      <c r="BN46" s="27" t="str">
        <f t="shared" si="70"/>
        <v/>
      </c>
      <c r="BO46" s="27" t="str">
        <f t="shared" si="71"/>
        <v/>
      </c>
      <c r="BP46" s="27">
        <f t="shared" si="72"/>
        <v>0</v>
      </c>
      <c r="BQ46" s="27" t="str">
        <f t="shared" si="73"/>
        <v/>
      </c>
      <c r="BR46" s="27" t="str">
        <f t="shared" si="74"/>
        <v/>
      </c>
      <c r="BS46" s="27">
        <f t="shared" si="75"/>
        <v>0</v>
      </c>
      <c r="BT46" s="27" t="str">
        <f t="shared" si="76"/>
        <v/>
      </c>
      <c r="BU46" s="27" t="str">
        <f t="shared" si="77"/>
        <v/>
      </c>
      <c r="BV46" s="27" t="str">
        <f t="shared" si="78"/>
        <v>999:99.99</v>
      </c>
      <c r="BW46" s="27" t="str">
        <f t="shared" si="79"/>
        <v>999:99.99</v>
      </c>
      <c r="BX46" s="27" t="str">
        <f t="shared" si="80"/>
        <v>999:99.99</v>
      </c>
      <c r="BY46" s="58" t="str">
        <f t="shared" si="32"/>
        <v>1980/1/1</v>
      </c>
      <c r="CH46" s="3" t="str">
        <f t="shared" si="43"/>
        <v/>
      </c>
      <c r="CI46" s="3" t="str">
        <f t="shared" si="44"/>
        <v/>
      </c>
      <c r="CJ46" s="3">
        <f t="shared" si="45"/>
        <v>0</v>
      </c>
      <c r="CK46" s="3" t="str">
        <f t="shared" si="46"/>
        <v/>
      </c>
      <c r="CL46" s="3">
        <f t="shared" si="47"/>
        <v>0</v>
      </c>
      <c r="CM46" s="3">
        <v>1</v>
      </c>
      <c r="CN46" s="85" t="str">
        <f t="shared" si="81"/>
        <v/>
      </c>
      <c r="CO46" s="3">
        <f t="shared" si="48"/>
        <v>0</v>
      </c>
      <c r="CS46" s="94" t="str">
        <f t="shared" si="49"/>
        <v/>
      </c>
    </row>
    <row r="47" spans="1:97" ht="24.75" customHeight="1">
      <c r="A47" s="33" t="str">
        <f t="shared" si="82"/>
        <v/>
      </c>
      <c r="B47" s="37"/>
      <c r="C47" s="93" t="str">
        <f t="shared" si="35"/>
        <v/>
      </c>
      <c r="D47" s="38"/>
      <c r="E47" s="38"/>
      <c r="F47" s="38" t="s">
        <v>180</v>
      </c>
      <c r="G47" s="33" t="str">
        <f t="shared" si="50"/>
        <v/>
      </c>
      <c r="H47" s="84" t="str">
        <f t="shared" si="36"/>
        <v/>
      </c>
      <c r="I47" s="39"/>
      <c r="J47" s="39"/>
      <c r="K47" s="39"/>
      <c r="L47" s="39"/>
      <c r="M47" s="39"/>
      <c r="N47" s="40"/>
      <c r="O47" s="40"/>
      <c r="P47" s="39"/>
      <c r="Q47" s="40"/>
      <c r="R47" s="40"/>
      <c r="S47" s="39"/>
      <c r="T47" s="39"/>
      <c r="U47" s="39"/>
      <c r="V47" s="39"/>
      <c r="W47" s="39"/>
      <c r="X47" s="40"/>
      <c r="Y47" s="41"/>
      <c r="Z47" s="40"/>
      <c r="AA47" s="102"/>
      <c r="AB47" s="9"/>
      <c r="AC47" s="48">
        <f t="shared" si="51"/>
        <v>0</v>
      </c>
      <c r="AD47" s="48">
        <f t="shared" si="52"/>
        <v>0</v>
      </c>
      <c r="AE47" s="48">
        <f t="shared" si="53"/>
        <v>0</v>
      </c>
      <c r="AF47" s="48">
        <f t="shared" si="37"/>
        <v>0</v>
      </c>
      <c r="AG47" s="48">
        <f t="shared" si="54"/>
        <v>0</v>
      </c>
      <c r="AH47" s="14" t="str">
        <f>IF(I47="","",申込書!$AB$6)</f>
        <v/>
      </c>
      <c r="AI47" s="49" t="str">
        <f t="shared" si="55"/>
        <v/>
      </c>
      <c r="AJ47" s="49" t="str">
        <f t="shared" si="6"/>
        <v/>
      </c>
      <c r="AK47" s="50"/>
      <c r="AL47" s="23" t="s">
        <v>68</v>
      </c>
      <c r="AM47">
        <v>330</v>
      </c>
      <c r="AR47">
        <v>42</v>
      </c>
      <c r="AS47">
        <f t="shared" si="56"/>
        <v>0</v>
      </c>
      <c r="AT47" t="str">
        <f t="shared" si="57"/>
        <v/>
      </c>
      <c r="AU47">
        <f t="shared" si="58"/>
        <v>0</v>
      </c>
      <c r="AV47" t="str">
        <f t="shared" si="59"/>
        <v/>
      </c>
      <c r="AW47" t="str">
        <f t="shared" si="10"/>
        <v/>
      </c>
      <c r="AX47">
        <f t="shared" si="39"/>
        <v>75</v>
      </c>
      <c r="AY47">
        <f t="shared" si="40"/>
        <v>12</v>
      </c>
      <c r="AZ47">
        <v>0</v>
      </c>
      <c r="BA47" t="str">
        <f t="shared" si="60"/>
        <v xml:space="preserve"> </v>
      </c>
      <c r="BB47">
        <v>42</v>
      </c>
      <c r="BC47" t="str">
        <f t="shared" si="41"/>
        <v/>
      </c>
      <c r="BD47" t="str">
        <f t="shared" si="61"/>
        <v>19000100</v>
      </c>
      <c r="BE47" t="str">
        <f t="shared" si="62"/>
        <v/>
      </c>
      <c r="BF47" t="str">
        <f t="shared" si="63"/>
        <v/>
      </c>
      <c r="BG47" t="str">
        <f t="shared" si="64"/>
        <v/>
      </c>
      <c r="BH47">
        <f t="shared" si="65"/>
        <v>0</v>
      </c>
      <c r="BI47">
        <f t="shared" si="66"/>
        <v>0</v>
      </c>
      <c r="BJ47" t="str">
        <f t="shared" si="42"/>
        <v/>
      </c>
      <c r="BK47" s="27" t="str">
        <f t="shared" si="67"/>
        <v/>
      </c>
      <c r="BL47" s="27" t="str">
        <f t="shared" si="68"/>
        <v/>
      </c>
      <c r="BM47" s="27" t="str">
        <f t="shared" si="69"/>
        <v/>
      </c>
      <c r="BN47" s="27" t="str">
        <f t="shared" si="70"/>
        <v/>
      </c>
      <c r="BO47" s="27" t="str">
        <f t="shared" si="71"/>
        <v/>
      </c>
      <c r="BP47" s="27">
        <f t="shared" si="72"/>
        <v>0</v>
      </c>
      <c r="BQ47" s="27" t="str">
        <f t="shared" si="73"/>
        <v/>
      </c>
      <c r="BR47" s="27" t="str">
        <f t="shared" si="74"/>
        <v/>
      </c>
      <c r="BS47" s="27">
        <f t="shared" si="75"/>
        <v>0</v>
      </c>
      <c r="BT47" s="27" t="str">
        <f t="shared" si="76"/>
        <v/>
      </c>
      <c r="BU47" s="27" t="str">
        <f t="shared" si="77"/>
        <v/>
      </c>
      <c r="BV47" s="27" t="str">
        <f t="shared" si="78"/>
        <v>999:99.99</v>
      </c>
      <c r="BW47" s="27" t="str">
        <f t="shared" si="79"/>
        <v>999:99.99</v>
      </c>
      <c r="BX47" s="27" t="str">
        <f t="shared" si="80"/>
        <v>999:99.99</v>
      </c>
      <c r="BY47" s="58" t="str">
        <f t="shared" si="32"/>
        <v>1980/1/1</v>
      </c>
      <c r="CH47" s="3" t="str">
        <f t="shared" si="43"/>
        <v/>
      </c>
      <c r="CI47" s="3" t="str">
        <f t="shared" si="44"/>
        <v/>
      </c>
      <c r="CJ47" s="3">
        <f t="shared" si="45"/>
        <v>0</v>
      </c>
      <c r="CK47" s="3" t="str">
        <f t="shared" si="46"/>
        <v/>
      </c>
      <c r="CL47" s="3">
        <f t="shared" si="47"/>
        <v>0</v>
      </c>
      <c r="CM47" s="3">
        <v>1</v>
      </c>
      <c r="CN47" s="85" t="str">
        <f t="shared" si="81"/>
        <v/>
      </c>
      <c r="CO47" s="3">
        <f t="shared" si="48"/>
        <v>0</v>
      </c>
      <c r="CS47" s="94" t="str">
        <f t="shared" si="49"/>
        <v/>
      </c>
    </row>
    <row r="48" spans="1:97" ht="24.75" customHeight="1">
      <c r="A48" s="33" t="str">
        <f t="shared" si="82"/>
        <v/>
      </c>
      <c r="B48" s="37"/>
      <c r="C48" s="93" t="str">
        <f t="shared" si="35"/>
        <v/>
      </c>
      <c r="D48" s="38"/>
      <c r="E48" s="38"/>
      <c r="F48" s="38" t="s">
        <v>180</v>
      </c>
      <c r="G48" s="33" t="str">
        <f t="shared" si="50"/>
        <v/>
      </c>
      <c r="H48" s="84" t="str">
        <f t="shared" si="36"/>
        <v/>
      </c>
      <c r="I48" s="39"/>
      <c r="J48" s="39"/>
      <c r="K48" s="39"/>
      <c r="L48" s="39"/>
      <c r="M48" s="39"/>
      <c r="N48" s="40"/>
      <c r="O48" s="40"/>
      <c r="P48" s="39"/>
      <c r="Q48" s="40"/>
      <c r="R48" s="40"/>
      <c r="S48" s="39"/>
      <c r="T48" s="39"/>
      <c r="U48" s="39"/>
      <c r="V48" s="39"/>
      <c r="W48" s="39"/>
      <c r="X48" s="40"/>
      <c r="Y48" s="41"/>
      <c r="Z48" s="40"/>
      <c r="AA48" s="102"/>
      <c r="AB48" s="9"/>
      <c r="AC48" s="48">
        <f t="shared" si="51"/>
        <v>0</v>
      </c>
      <c r="AD48" s="48">
        <f t="shared" si="52"/>
        <v>0</v>
      </c>
      <c r="AE48" s="48">
        <f t="shared" si="53"/>
        <v>0</v>
      </c>
      <c r="AF48" s="48">
        <f t="shared" si="37"/>
        <v>0</v>
      </c>
      <c r="AG48" s="48">
        <f t="shared" si="54"/>
        <v>0</v>
      </c>
      <c r="AH48" s="14" t="str">
        <f>IF(I48="","",申込書!$AB$6)</f>
        <v/>
      </c>
      <c r="AI48" s="49" t="str">
        <f t="shared" si="55"/>
        <v/>
      </c>
      <c r="AJ48" s="49" t="str">
        <f t="shared" si="6"/>
        <v/>
      </c>
      <c r="AK48" s="50"/>
      <c r="AL48" s="23" t="s">
        <v>69</v>
      </c>
      <c r="AM48">
        <v>335</v>
      </c>
      <c r="AR48">
        <v>43</v>
      </c>
      <c r="AS48">
        <f t="shared" si="56"/>
        <v>0</v>
      </c>
      <c r="AT48" t="str">
        <f t="shared" si="57"/>
        <v/>
      </c>
      <c r="AU48">
        <f t="shared" si="58"/>
        <v>0</v>
      </c>
      <c r="AV48" t="str">
        <f t="shared" si="59"/>
        <v/>
      </c>
      <c r="AW48" t="str">
        <f t="shared" si="10"/>
        <v/>
      </c>
      <c r="AX48">
        <f t="shared" si="39"/>
        <v>75</v>
      </c>
      <c r="AY48">
        <f t="shared" si="40"/>
        <v>12</v>
      </c>
      <c r="AZ48">
        <v>0</v>
      </c>
      <c r="BA48" t="str">
        <f t="shared" si="60"/>
        <v xml:space="preserve"> </v>
      </c>
      <c r="BB48">
        <v>43</v>
      </c>
      <c r="BC48" t="str">
        <f t="shared" si="41"/>
        <v/>
      </c>
      <c r="BD48" t="str">
        <f t="shared" si="61"/>
        <v>19000100</v>
      </c>
      <c r="BE48" t="str">
        <f t="shared" si="62"/>
        <v/>
      </c>
      <c r="BF48" t="str">
        <f t="shared" si="63"/>
        <v/>
      </c>
      <c r="BG48" t="str">
        <f t="shared" si="64"/>
        <v/>
      </c>
      <c r="BH48">
        <f t="shared" si="65"/>
        <v>0</v>
      </c>
      <c r="BI48">
        <f t="shared" si="66"/>
        <v>0</v>
      </c>
      <c r="BJ48" t="str">
        <f t="shared" si="42"/>
        <v/>
      </c>
      <c r="BK48" s="27" t="str">
        <f t="shared" si="67"/>
        <v/>
      </c>
      <c r="BL48" s="27" t="str">
        <f t="shared" si="68"/>
        <v/>
      </c>
      <c r="BM48" s="27" t="str">
        <f t="shared" si="69"/>
        <v/>
      </c>
      <c r="BN48" s="27" t="str">
        <f t="shared" si="70"/>
        <v/>
      </c>
      <c r="BO48" s="27" t="str">
        <f t="shared" si="71"/>
        <v/>
      </c>
      <c r="BP48" s="27">
        <f t="shared" si="72"/>
        <v>0</v>
      </c>
      <c r="BQ48" s="27" t="str">
        <f t="shared" si="73"/>
        <v/>
      </c>
      <c r="BR48" s="27" t="str">
        <f t="shared" si="74"/>
        <v/>
      </c>
      <c r="BS48" s="27">
        <f t="shared" si="75"/>
        <v>0</v>
      </c>
      <c r="BT48" s="27" t="str">
        <f t="shared" si="76"/>
        <v/>
      </c>
      <c r="BU48" s="27" t="str">
        <f t="shared" si="77"/>
        <v/>
      </c>
      <c r="BV48" s="27" t="str">
        <f t="shared" si="78"/>
        <v>999:99.99</v>
      </c>
      <c r="BW48" s="27" t="str">
        <f t="shared" si="79"/>
        <v>999:99.99</v>
      </c>
      <c r="BX48" s="27" t="str">
        <f t="shared" si="80"/>
        <v>999:99.99</v>
      </c>
      <c r="BY48" s="58" t="str">
        <f t="shared" si="32"/>
        <v>1980/1/1</v>
      </c>
      <c r="CH48" s="3" t="str">
        <f t="shared" si="43"/>
        <v/>
      </c>
      <c r="CI48" s="3" t="str">
        <f t="shared" si="44"/>
        <v/>
      </c>
      <c r="CJ48" s="3">
        <f t="shared" si="45"/>
        <v>0</v>
      </c>
      <c r="CK48" s="3" t="str">
        <f t="shared" si="46"/>
        <v/>
      </c>
      <c r="CL48" s="3">
        <f t="shared" si="47"/>
        <v>0</v>
      </c>
      <c r="CM48" s="3">
        <v>1</v>
      </c>
      <c r="CN48" s="85" t="str">
        <f t="shared" si="81"/>
        <v/>
      </c>
      <c r="CO48" s="3">
        <f t="shared" si="48"/>
        <v>0</v>
      </c>
      <c r="CS48" s="94" t="str">
        <f t="shared" si="49"/>
        <v/>
      </c>
    </row>
    <row r="49" spans="1:97" ht="24.75" customHeight="1">
      <c r="A49" s="33" t="str">
        <f t="shared" si="82"/>
        <v/>
      </c>
      <c r="B49" s="37"/>
      <c r="C49" s="93" t="str">
        <f t="shared" si="35"/>
        <v/>
      </c>
      <c r="D49" s="38"/>
      <c r="E49" s="38"/>
      <c r="F49" s="38" t="s">
        <v>180</v>
      </c>
      <c r="G49" s="33" t="str">
        <f t="shared" si="50"/>
        <v/>
      </c>
      <c r="H49" s="84" t="str">
        <f t="shared" si="36"/>
        <v/>
      </c>
      <c r="I49" s="39"/>
      <c r="J49" s="39"/>
      <c r="K49" s="39"/>
      <c r="L49" s="39"/>
      <c r="M49" s="39"/>
      <c r="N49" s="40"/>
      <c r="O49" s="40"/>
      <c r="P49" s="39"/>
      <c r="Q49" s="40"/>
      <c r="R49" s="40"/>
      <c r="S49" s="39"/>
      <c r="T49" s="39"/>
      <c r="U49" s="39"/>
      <c r="V49" s="39"/>
      <c r="W49" s="39"/>
      <c r="X49" s="40"/>
      <c r="Y49" s="41"/>
      <c r="Z49" s="40"/>
      <c r="AA49" s="102"/>
      <c r="AB49" s="9"/>
      <c r="AC49" s="48">
        <f t="shared" si="51"/>
        <v>0</v>
      </c>
      <c r="AD49" s="48">
        <f t="shared" si="52"/>
        <v>0</v>
      </c>
      <c r="AE49" s="48">
        <f t="shared" si="53"/>
        <v>0</v>
      </c>
      <c r="AF49" s="48">
        <f t="shared" si="37"/>
        <v>0</v>
      </c>
      <c r="AG49" s="48">
        <f t="shared" si="54"/>
        <v>0</v>
      </c>
      <c r="AH49" s="14" t="str">
        <f>IF(I49="","",申込書!$AB$6)</f>
        <v/>
      </c>
      <c r="AI49" s="49" t="str">
        <f t="shared" si="55"/>
        <v/>
      </c>
      <c r="AJ49" s="49" t="str">
        <f t="shared" si="6"/>
        <v/>
      </c>
      <c r="AK49" s="50"/>
      <c r="AL49" s="23" t="s">
        <v>70</v>
      </c>
      <c r="AM49">
        <v>340</v>
      </c>
      <c r="AR49">
        <v>44</v>
      </c>
      <c r="AS49">
        <f t="shared" si="56"/>
        <v>0</v>
      </c>
      <c r="AT49" t="str">
        <f t="shared" si="57"/>
        <v/>
      </c>
      <c r="AU49">
        <f t="shared" si="58"/>
        <v>0</v>
      </c>
      <c r="AV49" t="str">
        <f t="shared" si="59"/>
        <v/>
      </c>
      <c r="AW49" t="str">
        <f t="shared" si="10"/>
        <v/>
      </c>
      <c r="AX49">
        <f t="shared" si="39"/>
        <v>75</v>
      </c>
      <c r="AY49">
        <f t="shared" si="40"/>
        <v>12</v>
      </c>
      <c r="AZ49">
        <v>0</v>
      </c>
      <c r="BA49" t="str">
        <f t="shared" si="60"/>
        <v xml:space="preserve"> </v>
      </c>
      <c r="BB49">
        <v>44</v>
      </c>
      <c r="BC49" t="str">
        <f t="shared" si="41"/>
        <v/>
      </c>
      <c r="BD49" t="str">
        <f t="shared" si="61"/>
        <v>19000100</v>
      </c>
      <c r="BE49" t="str">
        <f t="shared" si="62"/>
        <v/>
      </c>
      <c r="BF49" t="str">
        <f t="shared" si="63"/>
        <v/>
      </c>
      <c r="BG49" t="str">
        <f t="shared" si="64"/>
        <v/>
      </c>
      <c r="BH49">
        <f t="shared" si="65"/>
        <v>0</v>
      </c>
      <c r="BI49">
        <f t="shared" si="66"/>
        <v>0</v>
      </c>
      <c r="BJ49" t="str">
        <f t="shared" si="42"/>
        <v/>
      </c>
      <c r="BK49" s="27" t="str">
        <f t="shared" si="67"/>
        <v/>
      </c>
      <c r="BL49" s="27" t="str">
        <f t="shared" si="68"/>
        <v/>
      </c>
      <c r="BM49" s="27" t="str">
        <f t="shared" si="69"/>
        <v/>
      </c>
      <c r="BN49" s="27" t="str">
        <f t="shared" si="70"/>
        <v/>
      </c>
      <c r="BO49" s="27" t="str">
        <f t="shared" si="71"/>
        <v/>
      </c>
      <c r="BP49" s="27">
        <f t="shared" si="72"/>
        <v>0</v>
      </c>
      <c r="BQ49" s="27" t="str">
        <f t="shared" si="73"/>
        <v/>
      </c>
      <c r="BR49" s="27" t="str">
        <f t="shared" si="74"/>
        <v/>
      </c>
      <c r="BS49" s="27">
        <f t="shared" si="75"/>
        <v>0</v>
      </c>
      <c r="BT49" s="27" t="str">
        <f t="shared" si="76"/>
        <v/>
      </c>
      <c r="BU49" s="27" t="str">
        <f t="shared" si="77"/>
        <v/>
      </c>
      <c r="BV49" s="27" t="str">
        <f t="shared" si="78"/>
        <v>999:99.99</v>
      </c>
      <c r="BW49" s="27" t="str">
        <f t="shared" si="79"/>
        <v>999:99.99</v>
      </c>
      <c r="BX49" s="27" t="str">
        <f t="shared" si="80"/>
        <v>999:99.99</v>
      </c>
      <c r="BY49" s="58" t="str">
        <f t="shared" si="32"/>
        <v>1980/1/1</v>
      </c>
      <c r="CH49" s="3" t="str">
        <f t="shared" si="43"/>
        <v/>
      </c>
      <c r="CI49" s="3" t="str">
        <f t="shared" si="44"/>
        <v/>
      </c>
      <c r="CJ49" s="3">
        <f t="shared" si="45"/>
        <v>0</v>
      </c>
      <c r="CK49" s="3" t="str">
        <f t="shared" si="46"/>
        <v/>
      </c>
      <c r="CL49" s="3">
        <f t="shared" si="47"/>
        <v>0</v>
      </c>
      <c r="CM49" s="3">
        <v>1</v>
      </c>
      <c r="CN49" s="85" t="str">
        <f t="shared" si="81"/>
        <v/>
      </c>
      <c r="CO49" s="3">
        <f t="shared" si="48"/>
        <v>0</v>
      </c>
      <c r="CS49" s="94" t="str">
        <f t="shared" si="49"/>
        <v/>
      </c>
    </row>
    <row r="50" spans="1:97" ht="24.75" customHeight="1">
      <c r="A50" s="33" t="str">
        <f t="shared" si="82"/>
        <v/>
      </c>
      <c r="B50" s="37"/>
      <c r="C50" s="93" t="str">
        <f t="shared" si="35"/>
        <v/>
      </c>
      <c r="D50" s="38"/>
      <c r="E50" s="38"/>
      <c r="F50" s="38" t="s">
        <v>180</v>
      </c>
      <c r="G50" s="33" t="str">
        <f t="shared" si="50"/>
        <v/>
      </c>
      <c r="H50" s="84" t="str">
        <f t="shared" si="36"/>
        <v/>
      </c>
      <c r="I50" s="39"/>
      <c r="J50" s="39"/>
      <c r="K50" s="39"/>
      <c r="L50" s="39"/>
      <c r="M50" s="39"/>
      <c r="N50" s="40"/>
      <c r="O50" s="40"/>
      <c r="P50" s="39"/>
      <c r="Q50" s="40"/>
      <c r="R50" s="40"/>
      <c r="S50" s="39"/>
      <c r="T50" s="39"/>
      <c r="U50" s="39"/>
      <c r="V50" s="39"/>
      <c r="W50" s="39"/>
      <c r="X50" s="40"/>
      <c r="Y50" s="41"/>
      <c r="Z50" s="40"/>
      <c r="AA50" s="102"/>
      <c r="AB50" s="9"/>
      <c r="AC50" s="48">
        <f t="shared" si="51"/>
        <v>0</v>
      </c>
      <c r="AD50" s="48">
        <f t="shared" si="52"/>
        <v>0</v>
      </c>
      <c r="AE50" s="48">
        <f t="shared" si="53"/>
        <v>0</v>
      </c>
      <c r="AF50" s="48">
        <f t="shared" si="37"/>
        <v>0</v>
      </c>
      <c r="AG50" s="48">
        <f t="shared" si="54"/>
        <v>0</v>
      </c>
      <c r="AH50" s="14" t="str">
        <f>IF(I50="","",申込書!$AB$6)</f>
        <v/>
      </c>
      <c r="AI50" s="49" t="str">
        <f t="shared" si="55"/>
        <v/>
      </c>
      <c r="AJ50" s="49" t="str">
        <f t="shared" si="6"/>
        <v/>
      </c>
      <c r="AK50" s="50"/>
      <c r="AL50" s="23" t="s">
        <v>71</v>
      </c>
      <c r="AM50">
        <v>350</v>
      </c>
      <c r="AR50">
        <v>45</v>
      </c>
      <c r="AS50">
        <f t="shared" si="56"/>
        <v>0</v>
      </c>
      <c r="AT50" t="str">
        <f t="shared" si="57"/>
        <v/>
      </c>
      <c r="AU50">
        <f t="shared" si="58"/>
        <v>0</v>
      </c>
      <c r="AV50" t="str">
        <f t="shared" si="59"/>
        <v/>
      </c>
      <c r="AW50" t="str">
        <f t="shared" si="10"/>
        <v/>
      </c>
      <c r="AX50">
        <f t="shared" si="39"/>
        <v>75</v>
      </c>
      <c r="AY50">
        <f t="shared" si="40"/>
        <v>12</v>
      </c>
      <c r="AZ50">
        <v>0</v>
      </c>
      <c r="BA50" t="str">
        <f t="shared" si="60"/>
        <v xml:space="preserve"> </v>
      </c>
      <c r="BB50">
        <v>45</v>
      </c>
      <c r="BC50" t="str">
        <f t="shared" si="41"/>
        <v/>
      </c>
      <c r="BD50" t="str">
        <f t="shared" si="61"/>
        <v>19000100</v>
      </c>
      <c r="BE50" t="str">
        <f t="shared" si="62"/>
        <v/>
      </c>
      <c r="BF50" t="str">
        <f t="shared" si="63"/>
        <v/>
      </c>
      <c r="BG50" t="str">
        <f t="shared" si="64"/>
        <v/>
      </c>
      <c r="BH50">
        <f t="shared" si="65"/>
        <v>0</v>
      </c>
      <c r="BI50">
        <f t="shared" si="66"/>
        <v>0</v>
      </c>
      <c r="BJ50" t="str">
        <f t="shared" si="42"/>
        <v/>
      </c>
      <c r="BK50" s="27" t="str">
        <f t="shared" si="67"/>
        <v/>
      </c>
      <c r="BL50" s="27" t="str">
        <f t="shared" si="68"/>
        <v/>
      </c>
      <c r="BM50" s="27" t="str">
        <f t="shared" si="69"/>
        <v/>
      </c>
      <c r="BN50" s="27" t="str">
        <f t="shared" si="70"/>
        <v/>
      </c>
      <c r="BO50" s="27" t="str">
        <f t="shared" si="71"/>
        <v/>
      </c>
      <c r="BP50" s="27">
        <f t="shared" si="72"/>
        <v>0</v>
      </c>
      <c r="BQ50" s="27" t="str">
        <f t="shared" si="73"/>
        <v/>
      </c>
      <c r="BR50" s="27" t="str">
        <f t="shared" si="74"/>
        <v/>
      </c>
      <c r="BS50" s="27">
        <f t="shared" si="75"/>
        <v>0</v>
      </c>
      <c r="BT50" s="27" t="str">
        <f t="shared" si="76"/>
        <v/>
      </c>
      <c r="BU50" s="27" t="str">
        <f t="shared" si="77"/>
        <v/>
      </c>
      <c r="BV50" s="27" t="str">
        <f t="shared" si="78"/>
        <v>999:99.99</v>
      </c>
      <c r="BW50" s="27" t="str">
        <f t="shared" si="79"/>
        <v>999:99.99</v>
      </c>
      <c r="BX50" s="27" t="str">
        <f t="shared" si="80"/>
        <v>999:99.99</v>
      </c>
      <c r="BY50" s="58" t="str">
        <f t="shared" si="32"/>
        <v>1980/1/1</v>
      </c>
      <c r="CH50" s="3" t="str">
        <f t="shared" si="43"/>
        <v/>
      </c>
      <c r="CI50" s="3" t="str">
        <f t="shared" si="44"/>
        <v/>
      </c>
      <c r="CJ50" s="3">
        <f t="shared" si="45"/>
        <v>0</v>
      </c>
      <c r="CK50" s="3" t="str">
        <f t="shared" si="46"/>
        <v/>
      </c>
      <c r="CL50" s="3">
        <f t="shared" si="47"/>
        <v>0</v>
      </c>
      <c r="CM50" s="3">
        <v>1</v>
      </c>
      <c r="CN50" s="85" t="str">
        <f t="shared" si="81"/>
        <v/>
      </c>
      <c r="CO50" s="3">
        <f t="shared" si="48"/>
        <v>0</v>
      </c>
      <c r="CS50" s="94" t="str">
        <f t="shared" si="49"/>
        <v/>
      </c>
    </row>
    <row r="51" spans="1:97" ht="24.75" customHeight="1">
      <c r="A51" s="33" t="str">
        <f t="shared" si="82"/>
        <v/>
      </c>
      <c r="B51" s="37"/>
      <c r="C51" s="93" t="str">
        <f t="shared" si="35"/>
        <v/>
      </c>
      <c r="D51" s="38"/>
      <c r="E51" s="38"/>
      <c r="F51" s="38" t="s">
        <v>180</v>
      </c>
      <c r="G51" s="33" t="str">
        <f t="shared" si="50"/>
        <v/>
      </c>
      <c r="H51" s="84" t="str">
        <f t="shared" si="36"/>
        <v/>
      </c>
      <c r="I51" s="39"/>
      <c r="J51" s="39"/>
      <c r="K51" s="39"/>
      <c r="L51" s="39"/>
      <c r="M51" s="39"/>
      <c r="N51" s="40"/>
      <c r="O51" s="40"/>
      <c r="P51" s="39"/>
      <c r="Q51" s="40"/>
      <c r="R51" s="40"/>
      <c r="S51" s="39"/>
      <c r="T51" s="39"/>
      <c r="U51" s="39"/>
      <c r="V51" s="39"/>
      <c r="W51" s="39"/>
      <c r="X51" s="40"/>
      <c r="Y51" s="41"/>
      <c r="Z51" s="40"/>
      <c r="AA51" s="102"/>
      <c r="AB51" s="9"/>
      <c r="AC51" s="48">
        <f t="shared" si="51"/>
        <v>0</v>
      </c>
      <c r="AD51" s="48">
        <f t="shared" si="52"/>
        <v>0</v>
      </c>
      <c r="AE51" s="48">
        <f t="shared" si="53"/>
        <v>0</v>
      </c>
      <c r="AF51" s="48">
        <f t="shared" si="37"/>
        <v>0</v>
      </c>
      <c r="AG51" s="48">
        <f t="shared" si="54"/>
        <v>0</v>
      </c>
      <c r="AH51" s="14" t="str">
        <f>IF(I51="","",申込書!$AB$6)</f>
        <v/>
      </c>
      <c r="AI51" s="49" t="str">
        <f t="shared" si="55"/>
        <v/>
      </c>
      <c r="AJ51" s="49" t="str">
        <f t="shared" si="6"/>
        <v/>
      </c>
      <c r="AK51" s="50"/>
      <c r="AL51" s="23" t="s">
        <v>72</v>
      </c>
      <c r="AM51">
        <v>400</v>
      </c>
      <c r="AR51">
        <v>46</v>
      </c>
      <c r="AS51">
        <f t="shared" si="56"/>
        <v>0</v>
      </c>
      <c r="AT51" t="str">
        <f t="shared" si="57"/>
        <v/>
      </c>
      <c r="AU51">
        <f t="shared" si="58"/>
        <v>0</v>
      </c>
      <c r="AV51" t="str">
        <f t="shared" si="59"/>
        <v/>
      </c>
      <c r="AW51" t="str">
        <f t="shared" si="10"/>
        <v/>
      </c>
      <c r="AX51">
        <f t="shared" si="39"/>
        <v>75</v>
      </c>
      <c r="AY51">
        <f t="shared" si="40"/>
        <v>12</v>
      </c>
      <c r="AZ51">
        <v>0</v>
      </c>
      <c r="BA51" t="str">
        <f t="shared" si="60"/>
        <v xml:space="preserve"> </v>
      </c>
      <c r="BB51">
        <v>46</v>
      </c>
      <c r="BC51" t="str">
        <f t="shared" si="41"/>
        <v/>
      </c>
      <c r="BD51" t="str">
        <f t="shared" si="61"/>
        <v>19000100</v>
      </c>
      <c r="BE51" t="str">
        <f t="shared" si="62"/>
        <v/>
      </c>
      <c r="BF51" t="str">
        <f t="shared" si="63"/>
        <v/>
      </c>
      <c r="BG51" t="str">
        <f t="shared" si="64"/>
        <v/>
      </c>
      <c r="BH51">
        <f t="shared" si="65"/>
        <v>0</v>
      </c>
      <c r="BI51">
        <f t="shared" si="66"/>
        <v>0</v>
      </c>
      <c r="BJ51" t="str">
        <f t="shared" si="42"/>
        <v/>
      </c>
      <c r="BK51" s="27" t="str">
        <f t="shared" si="67"/>
        <v/>
      </c>
      <c r="BL51" s="27" t="str">
        <f t="shared" si="68"/>
        <v/>
      </c>
      <c r="BM51" s="27" t="str">
        <f t="shared" si="69"/>
        <v/>
      </c>
      <c r="BN51" s="27" t="str">
        <f t="shared" si="70"/>
        <v/>
      </c>
      <c r="BO51" s="27" t="str">
        <f t="shared" si="71"/>
        <v/>
      </c>
      <c r="BP51" s="27">
        <f t="shared" si="72"/>
        <v>0</v>
      </c>
      <c r="BQ51" s="27" t="str">
        <f t="shared" si="73"/>
        <v/>
      </c>
      <c r="BR51" s="27" t="str">
        <f t="shared" si="74"/>
        <v/>
      </c>
      <c r="BS51" s="27">
        <f t="shared" si="75"/>
        <v>0</v>
      </c>
      <c r="BT51" s="27" t="str">
        <f t="shared" si="76"/>
        <v/>
      </c>
      <c r="BU51" s="27" t="str">
        <f t="shared" si="77"/>
        <v/>
      </c>
      <c r="BV51" s="27" t="str">
        <f t="shared" si="78"/>
        <v>999:99.99</v>
      </c>
      <c r="BW51" s="27" t="str">
        <f t="shared" si="79"/>
        <v>999:99.99</v>
      </c>
      <c r="BX51" s="27" t="str">
        <f t="shared" si="80"/>
        <v>999:99.99</v>
      </c>
      <c r="BY51" s="58" t="str">
        <f t="shared" si="32"/>
        <v>1980/1/1</v>
      </c>
      <c r="CH51" s="3" t="str">
        <f t="shared" si="43"/>
        <v/>
      </c>
      <c r="CI51" s="3" t="str">
        <f t="shared" si="44"/>
        <v/>
      </c>
      <c r="CJ51" s="3">
        <f t="shared" si="45"/>
        <v>0</v>
      </c>
      <c r="CK51" s="3" t="str">
        <f t="shared" si="46"/>
        <v/>
      </c>
      <c r="CL51" s="3">
        <f t="shared" si="47"/>
        <v>0</v>
      </c>
      <c r="CM51" s="3">
        <v>1</v>
      </c>
      <c r="CN51" s="85" t="str">
        <f t="shared" si="81"/>
        <v/>
      </c>
      <c r="CO51" s="3">
        <f t="shared" si="48"/>
        <v>0</v>
      </c>
      <c r="CS51" s="94" t="str">
        <f t="shared" si="49"/>
        <v/>
      </c>
    </row>
    <row r="52" spans="1:97" ht="24.75" customHeight="1">
      <c r="A52" s="33" t="str">
        <f t="shared" si="82"/>
        <v/>
      </c>
      <c r="B52" s="37"/>
      <c r="C52" s="93" t="str">
        <f t="shared" si="35"/>
        <v/>
      </c>
      <c r="D52" s="38"/>
      <c r="E52" s="38"/>
      <c r="F52" s="38" t="s">
        <v>180</v>
      </c>
      <c r="G52" s="33" t="str">
        <f t="shared" si="50"/>
        <v/>
      </c>
      <c r="H52" s="84" t="str">
        <f t="shared" si="36"/>
        <v/>
      </c>
      <c r="I52" s="39"/>
      <c r="J52" s="39"/>
      <c r="K52" s="39"/>
      <c r="L52" s="39"/>
      <c r="M52" s="39"/>
      <c r="N52" s="40"/>
      <c r="O52" s="40"/>
      <c r="P52" s="39"/>
      <c r="Q52" s="40"/>
      <c r="R52" s="40"/>
      <c r="S52" s="39"/>
      <c r="T52" s="39"/>
      <c r="U52" s="39"/>
      <c r="V52" s="39"/>
      <c r="W52" s="39"/>
      <c r="X52" s="40"/>
      <c r="Y52" s="41"/>
      <c r="Z52" s="40"/>
      <c r="AA52" s="102"/>
      <c r="AB52" s="9"/>
      <c r="AC52" s="48">
        <f t="shared" si="51"/>
        <v>0</v>
      </c>
      <c r="AD52" s="48">
        <f t="shared" si="52"/>
        <v>0</v>
      </c>
      <c r="AE52" s="48">
        <f t="shared" si="53"/>
        <v>0</v>
      </c>
      <c r="AF52" s="48">
        <f t="shared" si="37"/>
        <v>0</v>
      </c>
      <c r="AG52" s="48">
        <f t="shared" si="54"/>
        <v>0</v>
      </c>
      <c r="AH52" s="14" t="str">
        <f>IF(I52="","",申込書!$AB$6)</f>
        <v/>
      </c>
      <c r="AI52" s="49" t="str">
        <f t="shared" si="55"/>
        <v/>
      </c>
      <c r="AJ52" s="49" t="str">
        <f t="shared" si="6"/>
        <v/>
      </c>
      <c r="AK52" s="50"/>
      <c r="AL52" s="23" t="s">
        <v>73</v>
      </c>
      <c r="AM52">
        <v>415</v>
      </c>
      <c r="AR52">
        <v>47</v>
      </c>
      <c r="AS52">
        <f t="shared" si="56"/>
        <v>0</v>
      </c>
      <c r="AT52" t="str">
        <f t="shared" si="57"/>
        <v/>
      </c>
      <c r="AU52">
        <f t="shared" si="58"/>
        <v>0</v>
      </c>
      <c r="AV52" t="str">
        <f t="shared" si="59"/>
        <v/>
      </c>
      <c r="AW52" t="str">
        <f t="shared" si="10"/>
        <v/>
      </c>
      <c r="AX52">
        <f t="shared" si="39"/>
        <v>75</v>
      </c>
      <c r="AY52">
        <f t="shared" si="40"/>
        <v>12</v>
      </c>
      <c r="AZ52">
        <v>0</v>
      </c>
      <c r="BA52" t="str">
        <f t="shared" si="60"/>
        <v xml:space="preserve"> </v>
      </c>
      <c r="BB52">
        <v>47</v>
      </c>
      <c r="BC52" t="str">
        <f t="shared" si="41"/>
        <v/>
      </c>
      <c r="BD52" t="str">
        <f t="shared" si="61"/>
        <v>19000100</v>
      </c>
      <c r="BE52" t="str">
        <f t="shared" si="62"/>
        <v/>
      </c>
      <c r="BF52" t="str">
        <f t="shared" si="63"/>
        <v/>
      </c>
      <c r="BG52" t="str">
        <f t="shared" si="64"/>
        <v/>
      </c>
      <c r="BH52">
        <f t="shared" si="65"/>
        <v>0</v>
      </c>
      <c r="BI52">
        <f t="shared" si="66"/>
        <v>0</v>
      </c>
      <c r="BJ52" t="str">
        <f t="shared" si="42"/>
        <v/>
      </c>
      <c r="BK52" s="27" t="str">
        <f t="shared" si="67"/>
        <v/>
      </c>
      <c r="BL52" s="27" t="str">
        <f t="shared" si="68"/>
        <v/>
      </c>
      <c r="BM52" s="27" t="str">
        <f t="shared" si="69"/>
        <v/>
      </c>
      <c r="BN52" s="27" t="str">
        <f t="shared" si="70"/>
        <v/>
      </c>
      <c r="BO52" s="27" t="str">
        <f t="shared" si="71"/>
        <v/>
      </c>
      <c r="BP52" s="27">
        <f t="shared" si="72"/>
        <v>0</v>
      </c>
      <c r="BQ52" s="27" t="str">
        <f t="shared" si="73"/>
        <v/>
      </c>
      <c r="BR52" s="27" t="str">
        <f t="shared" si="74"/>
        <v/>
      </c>
      <c r="BS52" s="27">
        <f t="shared" si="75"/>
        <v>0</v>
      </c>
      <c r="BT52" s="27" t="str">
        <f t="shared" si="76"/>
        <v/>
      </c>
      <c r="BU52" s="27" t="str">
        <f t="shared" si="77"/>
        <v/>
      </c>
      <c r="BV52" s="27" t="str">
        <f t="shared" si="78"/>
        <v>999:99.99</v>
      </c>
      <c r="BW52" s="27" t="str">
        <f t="shared" si="79"/>
        <v>999:99.99</v>
      </c>
      <c r="BX52" s="27" t="str">
        <f t="shared" si="80"/>
        <v>999:99.99</v>
      </c>
      <c r="BY52" s="58" t="str">
        <f t="shared" si="32"/>
        <v>1980/1/1</v>
      </c>
      <c r="CH52" s="3" t="str">
        <f t="shared" si="43"/>
        <v/>
      </c>
      <c r="CI52" s="3" t="str">
        <f t="shared" si="44"/>
        <v/>
      </c>
      <c r="CJ52" s="3">
        <f t="shared" si="45"/>
        <v>0</v>
      </c>
      <c r="CK52" s="3" t="str">
        <f t="shared" si="46"/>
        <v/>
      </c>
      <c r="CL52" s="3">
        <f t="shared" si="47"/>
        <v>0</v>
      </c>
      <c r="CM52" s="3">
        <v>1</v>
      </c>
      <c r="CN52" s="85" t="str">
        <f t="shared" si="81"/>
        <v/>
      </c>
      <c r="CO52" s="3">
        <f t="shared" si="48"/>
        <v>0</v>
      </c>
      <c r="CS52" s="94" t="str">
        <f t="shared" si="49"/>
        <v/>
      </c>
    </row>
    <row r="53" spans="1:97" ht="24.75" customHeight="1">
      <c r="A53" s="33" t="str">
        <f t="shared" si="82"/>
        <v/>
      </c>
      <c r="B53" s="37"/>
      <c r="C53" s="93" t="str">
        <f t="shared" si="35"/>
        <v/>
      </c>
      <c r="D53" s="38"/>
      <c r="E53" s="38"/>
      <c r="F53" s="38" t="s">
        <v>180</v>
      </c>
      <c r="G53" s="33" t="str">
        <f t="shared" si="50"/>
        <v/>
      </c>
      <c r="H53" s="84" t="str">
        <f t="shared" si="36"/>
        <v/>
      </c>
      <c r="I53" s="39"/>
      <c r="J53" s="39"/>
      <c r="K53" s="39"/>
      <c r="L53" s="39"/>
      <c r="M53" s="39"/>
      <c r="N53" s="40"/>
      <c r="O53" s="40"/>
      <c r="P53" s="39"/>
      <c r="Q53" s="40"/>
      <c r="R53" s="40"/>
      <c r="S53" s="39"/>
      <c r="T53" s="39"/>
      <c r="U53" s="39"/>
      <c r="V53" s="39"/>
      <c r="W53" s="39"/>
      <c r="X53" s="40"/>
      <c r="Y53" s="41"/>
      <c r="Z53" s="40"/>
      <c r="AA53" s="102"/>
      <c r="AB53" s="9"/>
      <c r="AC53" s="48">
        <f t="shared" si="51"/>
        <v>0</v>
      </c>
      <c r="AD53" s="48">
        <f t="shared" si="52"/>
        <v>0</v>
      </c>
      <c r="AE53" s="48">
        <f t="shared" si="53"/>
        <v>0</v>
      </c>
      <c r="AF53" s="48">
        <f t="shared" si="37"/>
        <v>0</v>
      </c>
      <c r="AG53" s="48">
        <f t="shared" si="54"/>
        <v>0</v>
      </c>
      <c r="AH53" s="14" t="str">
        <f>IF(I53="","",申込書!$AB$6)</f>
        <v/>
      </c>
      <c r="AI53" s="49" t="str">
        <f t="shared" si="55"/>
        <v/>
      </c>
      <c r="AJ53" s="49" t="str">
        <f t="shared" si="6"/>
        <v/>
      </c>
      <c r="AK53" s="50"/>
      <c r="AL53" s="23" t="s">
        <v>74</v>
      </c>
      <c r="AM53">
        <v>430</v>
      </c>
      <c r="AR53">
        <v>48</v>
      </c>
      <c r="AS53">
        <f t="shared" si="56"/>
        <v>0</v>
      </c>
      <c r="AT53" t="str">
        <f t="shared" si="57"/>
        <v/>
      </c>
      <c r="AU53">
        <f t="shared" si="58"/>
        <v>0</v>
      </c>
      <c r="AV53" t="str">
        <f t="shared" si="59"/>
        <v/>
      </c>
      <c r="AW53" t="str">
        <f t="shared" si="10"/>
        <v/>
      </c>
      <c r="AX53">
        <f t="shared" si="39"/>
        <v>75</v>
      </c>
      <c r="AY53">
        <f t="shared" si="40"/>
        <v>12</v>
      </c>
      <c r="AZ53">
        <v>0</v>
      </c>
      <c r="BA53" t="str">
        <f t="shared" si="60"/>
        <v xml:space="preserve"> </v>
      </c>
      <c r="BB53">
        <v>48</v>
      </c>
      <c r="BC53" t="str">
        <f t="shared" si="41"/>
        <v/>
      </c>
      <c r="BD53" t="str">
        <f t="shared" si="61"/>
        <v>19000100</v>
      </c>
      <c r="BE53" t="str">
        <f t="shared" si="62"/>
        <v/>
      </c>
      <c r="BF53" t="str">
        <f t="shared" si="63"/>
        <v/>
      </c>
      <c r="BG53" t="str">
        <f t="shared" si="64"/>
        <v/>
      </c>
      <c r="BH53">
        <f t="shared" si="65"/>
        <v>0</v>
      </c>
      <c r="BI53">
        <f t="shared" si="66"/>
        <v>0</v>
      </c>
      <c r="BJ53" t="str">
        <f t="shared" si="42"/>
        <v/>
      </c>
      <c r="BK53" s="27" t="str">
        <f t="shared" si="67"/>
        <v/>
      </c>
      <c r="BL53" s="27" t="str">
        <f t="shared" si="68"/>
        <v/>
      </c>
      <c r="BM53" s="27" t="str">
        <f t="shared" si="69"/>
        <v/>
      </c>
      <c r="BN53" s="27" t="str">
        <f t="shared" si="70"/>
        <v/>
      </c>
      <c r="BO53" s="27" t="str">
        <f t="shared" si="71"/>
        <v/>
      </c>
      <c r="BP53" s="27">
        <f t="shared" si="72"/>
        <v>0</v>
      </c>
      <c r="BQ53" s="27" t="str">
        <f t="shared" si="73"/>
        <v/>
      </c>
      <c r="BR53" s="27" t="str">
        <f t="shared" si="74"/>
        <v/>
      </c>
      <c r="BS53" s="27">
        <f t="shared" si="75"/>
        <v>0</v>
      </c>
      <c r="BT53" s="27" t="str">
        <f t="shared" si="76"/>
        <v/>
      </c>
      <c r="BU53" s="27" t="str">
        <f t="shared" si="77"/>
        <v/>
      </c>
      <c r="BV53" s="27" t="str">
        <f t="shared" si="78"/>
        <v>999:99.99</v>
      </c>
      <c r="BW53" s="27" t="str">
        <f t="shared" si="79"/>
        <v>999:99.99</v>
      </c>
      <c r="BX53" s="27" t="str">
        <f t="shared" si="80"/>
        <v>999:99.99</v>
      </c>
      <c r="BY53" s="58" t="str">
        <f t="shared" si="32"/>
        <v>1980/1/1</v>
      </c>
      <c r="CH53" s="3" t="str">
        <f t="shared" si="43"/>
        <v/>
      </c>
      <c r="CI53" s="3" t="str">
        <f t="shared" si="44"/>
        <v/>
      </c>
      <c r="CJ53" s="3">
        <f t="shared" si="45"/>
        <v>0</v>
      </c>
      <c r="CK53" s="3" t="str">
        <f t="shared" si="46"/>
        <v/>
      </c>
      <c r="CL53" s="3">
        <f t="shared" si="47"/>
        <v>0</v>
      </c>
      <c r="CM53" s="3">
        <v>1</v>
      </c>
      <c r="CN53" s="85" t="str">
        <f t="shared" si="81"/>
        <v/>
      </c>
      <c r="CO53" s="3">
        <f t="shared" si="48"/>
        <v>0</v>
      </c>
      <c r="CS53" s="94" t="str">
        <f t="shared" si="49"/>
        <v/>
      </c>
    </row>
    <row r="54" spans="1:97" ht="24.75" customHeight="1">
      <c r="A54" s="33" t="str">
        <f t="shared" si="82"/>
        <v/>
      </c>
      <c r="B54" s="37"/>
      <c r="C54" s="93" t="str">
        <f t="shared" si="35"/>
        <v/>
      </c>
      <c r="D54" s="38"/>
      <c r="E54" s="38"/>
      <c r="F54" s="38" t="s">
        <v>180</v>
      </c>
      <c r="G54" s="33" t="str">
        <f t="shared" si="50"/>
        <v/>
      </c>
      <c r="H54" s="84" t="str">
        <f t="shared" si="36"/>
        <v/>
      </c>
      <c r="I54" s="39"/>
      <c r="J54" s="39"/>
      <c r="K54" s="39"/>
      <c r="L54" s="39"/>
      <c r="M54" s="39"/>
      <c r="N54" s="40"/>
      <c r="O54" s="40"/>
      <c r="P54" s="39"/>
      <c r="Q54" s="40"/>
      <c r="R54" s="40"/>
      <c r="S54" s="39"/>
      <c r="T54" s="39"/>
      <c r="U54" s="39"/>
      <c r="V54" s="39"/>
      <c r="W54" s="39"/>
      <c r="X54" s="40"/>
      <c r="Y54" s="41"/>
      <c r="Z54" s="40"/>
      <c r="AA54" s="102"/>
      <c r="AB54" s="9"/>
      <c r="AC54" s="48">
        <f t="shared" si="51"/>
        <v>0</v>
      </c>
      <c r="AD54" s="48">
        <f t="shared" si="52"/>
        <v>0</v>
      </c>
      <c r="AE54" s="48">
        <f t="shared" si="53"/>
        <v>0</v>
      </c>
      <c r="AF54" s="48">
        <f t="shared" si="37"/>
        <v>0</v>
      </c>
      <c r="AG54" s="48">
        <f t="shared" si="54"/>
        <v>0</v>
      </c>
      <c r="AH54" s="14" t="str">
        <f>IF(I54="","",申込書!$AB$6)</f>
        <v/>
      </c>
      <c r="AI54" s="49" t="str">
        <f t="shared" si="55"/>
        <v/>
      </c>
      <c r="AJ54" s="49" t="str">
        <f t="shared" si="6"/>
        <v/>
      </c>
      <c r="AK54" s="50"/>
      <c r="AL54" s="23" t="s">
        <v>75</v>
      </c>
      <c r="AM54">
        <v>500</v>
      </c>
      <c r="AR54">
        <v>49</v>
      </c>
      <c r="AS54">
        <f>IF(OR(AV54="",BI54=5),AS53,AS53+1)</f>
        <v>0</v>
      </c>
      <c r="AT54" t="str">
        <f t="shared" si="57"/>
        <v/>
      </c>
      <c r="AU54">
        <f t="shared" si="58"/>
        <v>0</v>
      </c>
      <c r="AV54" t="str">
        <f t="shared" si="59"/>
        <v/>
      </c>
      <c r="AW54" t="str">
        <f t="shared" si="10"/>
        <v/>
      </c>
      <c r="AX54">
        <f t="shared" si="39"/>
        <v>75</v>
      </c>
      <c r="AY54">
        <f t="shared" si="40"/>
        <v>12</v>
      </c>
      <c r="AZ54">
        <v>0</v>
      </c>
      <c r="BA54" t="str">
        <f t="shared" si="60"/>
        <v xml:space="preserve"> </v>
      </c>
      <c r="BB54">
        <v>49</v>
      </c>
      <c r="BC54" t="str">
        <f t="shared" si="41"/>
        <v/>
      </c>
      <c r="BD54" t="str">
        <f t="shared" si="61"/>
        <v>19000100</v>
      </c>
      <c r="BE54" t="str">
        <f t="shared" si="62"/>
        <v/>
      </c>
      <c r="BF54" t="str">
        <f t="shared" si="63"/>
        <v/>
      </c>
      <c r="BG54" t="str">
        <f t="shared" si="64"/>
        <v/>
      </c>
      <c r="BH54">
        <f t="shared" si="65"/>
        <v>0</v>
      </c>
      <c r="BI54">
        <f t="shared" si="66"/>
        <v>0</v>
      </c>
      <c r="BJ54" t="str">
        <f t="shared" si="42"/>
        <v/>
      </c>
      <c r="BK54" s="27" t="str">
        <f t="shared" si="67"/>
        <v/>
      </c>
      <c r="BL54" s="27" t="str">
        <f t="shared" si="68"/>
        <v/>
      </c>
      <c r="BM54" s="27" t="str">
        <f t="shared" si="69"/>
        <v/>
      </c>
      <c r="BN54" s="27" t="str">
        <f t="shared" si="70"/>
        <v/>
      </c>
      <c r="BO54" s="27" t="str">
        <f t="shared" si="71"/>
        <v/>
      </c>
      <c r="BP54" s="27">
        <f t="shared" si="72"/>
        <v>0</v>
      </c>
      <c r="BQ54" s="27" t="str">
        <f t="shared" si="73"/>
        <v/>
      </c>
      <c r="BR54" s="27" t="str">
        <f t="shared" si="74"/>
        <v/>
      </c>
      <c r="BS54" s="27">
        <f t="shared" si="75"/>
        <v>0</v>
      </c>
      <c r="BT54" s="27" t="str">
        <f t="shared" si="76"/>
        <v/>
      </c>
      <c r="BU54" s="27" t="str">
        <f t="shared" si="77"/>
        <v/>
      </c>
      <c r="BV54" s="27" t="str">
        <f t="shared" si="78"/>
        <v>999:99.99</v>
      </c>
      <c r="BW54" s="27" t="str">
        <f t="shared" si="79"/>
        <v>999:99.99</v>
      </c>
      <c r="BX54" s="27" t="str">
        <f t="shared" si="80"/>
        <v>999:99.99</v>
      </c>
      <c r="BY54" s="58" t="str">
        <f t="shared" si="32"/>
        <v>1980/1/1</v>
      </c>
      <c r="CH54" s="3" t="str">
        <f t="shared" si="43"/>
        <v/>
      </c>
      <c r="CI54" s="3" t="str">
        <f t="shared" si="44"/>
        <v/>
      </c>
      <c r="CJ54" s="3">
        <f t="shared" si="45"/>
        <v>0</v>
      </c>
      <c r="CK54" s="3" t="str">
        <f t="shared" si="46"/>
        <v/>
      </c>
      <c r="CL54" s="3">
        <f t="shared" si="47"/>
        <v>0</v>
      </c>
      <c r="CM54" s="3">
        <v>1</v>
      </c>
      <c r="CN54" s="85" t="str">
        <f t="shared" si="81"/>
        <v/>
      </c>
      <c r="CO54" s="3">
        <f t="shared" si="48"/>
        <v>0</v>
      </c>
      <c r="CS54" s="94" t="str">
        <f t="shared" si="49"/>
        <v/>
      </c>
    </row>
    <row r="55" spans="1:97" ht="24.75" customHeight="1">
      <c r="A55" s="33" t="str">
        <f t="shared" ref="A55:A105" si="83">IF(B55="","",A54+1)</f>
        <v/>
      </c>
      <c r="B55" s="37"/>
      <c r="C55" s="93" t="str">
        <f t="shared" si="35"/>
        <v/>
      </c>
      <c r="D55" s="38"/>
      <c r="E55" s="38"/>
      <c r="F55" s="38" t="s">
        <v>180</v>
      </c>
      <c r="G55" s="33" t="str">
        <f t="shared" si="50"/>
        <v/>
      </c>
      <c r="H55" s="84" t="str">
        <f t="shared" si="36"/>
        <v/>
      </c>
      <c r="I55" s="39"/>
      <c r="J55" s="39"/>
      <c r="K55" s="39"/>
      <c r="L55" s="39"/>
      <c r="M55" s="39"/>
      <c r="N55" s="40"/>
      <c r="O55" s="40"/>
      <c r="P55" s="39"/>
      <c r="Q55" s="40"/>
      <c r="R55" s="40"/>
      <c r="S55" s="39"/>
      <c r="T55" s="39"/>
      <c r="U55" s="39"/>
      <c r="V55" s="39"/>
      <c r="W55" s="39"/>
      <c r="X55" s="40"/>
      <c r="Y55" s="41"/>
      <c r="Z55" s="40"/>
      <c r="AA55" s="102"/>
      <c r="AB55" s="9"/>
      <c r="AC55" s="48">
        <f t="shared" si="51"/>
        <v>0</v>
      </c>
      <c r="AD55" s="48">
        <f t="shared" si="52"/>
        <v>0</v>
      </c>
      <c r="AE55" s="48">
        <f t="shared" si="53"/>
        <v>0</v>
      </c>
      <c r="AF55" s="48">
        <f t="shared" ref="AF55:AF105" si="84">SUM(AC55:AE55)</f>
        <v>0</v>
      </c>
      <c r="AG55" s="48">
        <f t="shared" si="54"/>
        <v>0</v>
      </c>
      <c r="AH55" s="14" t="str">
        <f>IF(I55="","",申込書!$AB$6)</f>
        <v/>
      </c>
      <c r="AI55" s="49" t="str">
        <f t="shared" si="55"/>
        <v/>
      </c>
      <c r="AJ55" s="49" t="str">
        <f t="shared" si="6"/>
        <v/>
      </c>
      <c r="AK55" s="50"/>
      <c r="AL55" s="23" t="s">
        <v>76</v>
      </c>
      <c r="AM55">
        <v>600</v>
      </c>
      <c r="AR55">
        <v>50</v>
      </c>
      <c r="AS55">
        <f t="shared" ref="AS55:AS105" si="85">IF(OR(AV55="",BI55=5),AS54,AS54+1)</f>
        <v>0</v>
      </c>
      <c r="AT55" t="str">
        <f t="shared" ref="AT55:AT105" si="86">IF(OR(AV55="",BI55=5),"",AS55)</f>
        <v/>
      </c>
      <c r="AU55">
        <f t="shared" si="58"/>
        <v>0</v>
      </c>
      <c r="AV55" t="str">
        <f t="shared" si="59"/>
        <v/>
      </c>
      <c r="AW55" t="str">
        <f t="shared" si="10"/>
        <v/>
      </c>
      <c r="AX55">
        <f t="shared" si="39"/>
        <v>75</v>
      </c>
      <c r="AY55">
        <f t="shared" si="40"/>
        <v>12</v>
      </c>
      <c r="AZ55">
        <v>0</v>
      </c>
      <c r="BA55" t="str">
        <f t="shared" si="60"/>
        <v xml:space="preserve"> </v>
      </c>
      <c r="BB55">
        <v>50</v>
      </c>
      <c r="BC55" t="str">
        <f t="shared" si="41"/>
        <v/>
      </c>
      <c r="BD55" t="str">
        <f t="shared" si="61"/>
        <v>19000100</v>
      </c>
      <c r="BE55" t="str">
        <f t="shared" si="62"/>
        <v/>
      </c>
      <c r="BF55" t="str">
        <f t="shared" si="63"/>
        <v/>
      </c>
      <c r="BG55" t="str">
        <f t="shared" si="64"/>
        <v/>
      </c>
      <c r="BH55">
        <f t="shared" si="65"/>
        <v>0</v>
      </c>
      <c r="BI55">
        <f t="shared" si="66"/>
        <v>0</v>
      </c>
      <c r="BJ55" t="str">
        <f t="shared" si="42"/>
        <v/>
      </c>
      <c r="BK55" s="27" t="str">
        <f t="shared" si="67"/>
        <v/>
      </c>
      <c r="BL55" s="27" t="str">
        <f t="shared" si="68"/>
        <v/>
      </c>
      <c r="BM55" s="27" t="str">
        <f t="shared" si="69"/>
        <v/>
      </c>
      <c r="BN55" s="27" t="str">
        <f t="shared" si="70"/>
        <v/>
      </c>
      <c r="BO55" s="27" t="str">
        <f t="shared" si="71"/>
        <v/>
      </c>
      <c r="BP55" s="27">
        <f t="shared" si="72"/>
        <v>0</v>
      </c>
      <c r="BQ55" s="27" t="str">
        <f t="shared" si="73"/>
        <v/>
      </c>
      <c r="BR55" s="27" t="str">
        <f t="shared" si="74"/>
        <v/>
      </c>
      <c r="BS55" s="27">
        <f t="shared" si="75"/>
        <v>0</v>
      </c>
      <c r="BT55" s="27" t="str">
        <f t="shared" si="76"/>
        <v/>
      </c>
      <c r="BU55" s="27" t="str">
        <f t="shared" si="77"/>
        <v/>
      </c>
      <c r="BV55" s="27" t="str">
        <f t="shared" si="78"/>
        <v>999:99.99</v>
      </c>
      <c r="BW55" s="27" t="str">
        <f t="shared" si="79"/>
        <v>999:99.99</v>
      </c>
      <c r="BX55" s="27" t="str">
        <f t="shared" si="80"/>
        <v>999:99.99</v>
      </c>
      <c r="BY55" s="58" t="str">
        <f t="shared" si="32"/>
        <v>1980/1/1</v>
      </c>
      <c r="CH55" s="3" t="str">
        <f t="shared" si="43"/>
        <v/>
      </c>
      <c r="CI55" s="3" t="str">
        <f t="shared" si="44"/>
        <v/>
      </c>
      <c r="CJ55" s="3">
        <f t="shared" si="45"/>
        <v>0</v>
      </c>
      <c r="CK55" s="3" t="str">
        <f t="shared" si="46"/>
        <v/>
      </c>
      <c r="CL55" s="3">
        <f t="shared" si="47"/>
        <v>0</v>
      </c>
      <c r="CM55" s="3">
        <v>1</v>
      </c>
      <c r="CN55" s="85" t="str">
        <f t="shared" si="81"/>
        <v/>
      </c>
      <c r="CO55" s="3">
        <f t="shared" si="48"/>
        <v>0</v>
      </c>
      <c r="CS55" s="94" t="str">
        <f t="shared" si="49"/>
        <v/>
      </c>
    </row>
    <row r="56" spans="1:97" ht="24.75" customHeight="1">
      <c r="A56" s="33" t="str">
        <f t="shared" si="83"/>
        <v/>
      </c>
      <c r="B56" s="37"/>
      <c r="C56" s="93" t="str">
        <f t="shared" si="35"/>
        <v/>
      </c>
      <c r="D56" s="38"/>
      <c r="E56" s="38"/>
      <c r="F56" s="38" t="s">
        <v>180</v>
      </c>
      <c r="G56" s="33" t="str">
        <f t="shared" si="50"/>
        <v/>
      </c>
      <c r="H56" s="84" t="str">
        <f t="shared" si="36"/>
        <v/>
      </c>
      <c r="I56" s="39"/>
      <c r="J56" s="39"/>
      <c r="K56" s="39"/>
      <c r="L56" s="39"/>
      <c r="M56" s="39"/>
      <c r="N56" s="40"/>
      <c r="O56" s="40"/>
      <c r="P56" s="39"/>
      <c r="Q56" s="40"/>
      <c r="R56" s="40"/>
      <c r="S56" s="39"/>
      <c r="T56" s="39"/>
      <c r="U56" s="39"/>
      <c r="V56" s="39"/>
      <c r="W56" s="39"/>
      <c r="X56" s="40"/>
      <c r="Y56" s="41"/>
      <c r="Z56" s="40"/>
      <c r="AA56" s="102"/>
      <c r="AB56" s="9"/>
      <c r="AC56" s="48">
        <f t="shared" si="51"/>
        <v>0</v>
      </c>
      <c r="AD56" s="48">
        <f t="shared" si="52"/>
        <v>0</v>
      </c>
      <c r="AE56" s="48">
        <f t="shared" si="53"/>
        <v>0</v>
      </c>
      <c r="AF56" s="48">
        <f t="shared" si="84"/>
        <v>0</v>
      </c>
      <c r="AG56" s="48">
        <f t="shared" si="54"/>
        <v>0</v>
      </c>
      <c r="AH56" s="14" t="str">
        <f>IF(I56="","",申込書!$AB$6)</f>
        <v/>
      </c>
      <c r="AI56" s="49" t="str">
        <f t="shared" si="55"/>
        <v/>
      </c>
      <c r="AJ56" s="49" t="str">
        <f t="shared" si="6"/>
        <v/>
      </c>
      <c r="AK56" s="50"/>
      <c r="AL56" s="23" t="s">
        <v>77</v>
      </c>
      <c r="AM56">
        <v>700</v>
      </c>
      <c r="AR56">
        <v>51</v>
      </c>
      <c r="AS56">
        <f t="shared" si="85"/>
        <v>0</v>
      </c>
      <c r="AT56" t="str">
        <f t="shared" si="86"/>
        <v/>
      </c>
      <c r="AU56">
        <f t="shared" si="58"/>
        <v>0</v>
      </c>
      <c r="AV56" t="str">
        <f t="shared" si="59"/>
        <v/>
      </c>
      <c r="AW56" t="str">
        <f t="shared" si="10"/>
        <v/>
      </c>
      <c r="AX56">
        <f t="shared" si="39"/>
        <v>75</v>
      </c>
      <c r="AY56">
        <f t="shared" si="40"/>
        <v>12</v>
      </c>
      <c r="AZ56">
        <v>0</v>
      </c>
      <c r="BA56" t="str">
        <f t="shared" si="60"/>
        <v xml:space="preserve"> </v>
      </c>
      <c r="BB56">
        <v>51</v>
      </c>
      <c r="BC56" t="str">
        <f t="shared" si="41"/>
        <v/>
      </c>
      <c r="BD56" t="str">
        <f t="shared" si="61"/>
        <v>19000100</v>
      </c>
      <c r="BE56" t="str">
        <f t="shared" si="62"/>
        <v/>
      </c>
      <c r="BF56" t="str">
        <f t="shared" si="63"/>
        <v/>
      </c>
      <c r="BG56" t="str">
        <f t="shared" si="64"/>
        <v/>
      </c>
      <c r="BH56">
        <f t="shared" si="65"/>
        <v>0</v>
      </c>
      <c r="BI56">
        <f t="shared" si="66"/>
        <v>0</v>
      </c>
      <c r="BJ56" t="str">
        <f t="shared" si="42"/>
        <v/>
      </c>
      <c r="BK56" s="27" t="str">
        <f t="shared" si="67"/>
        <v/>
      </c>
      <c r="BL56" s="27" t="str">
        <f t="shared" si="68"/>
        <v/>
      </c>
      <c r="BM56" s="27" t="str">
        <f t="shared" si="69"/>
        <v/>
      </c>
      <c r="BN56" s="27" t="str">
        <f t="shared" si="70"/>
        <v/>
      </c>
      <c r="BO56" s="27" t="str">
        <f t="shared" si="71"/>
        <v/>
      </c>
      <c r="BP56" s="27">
        <f t="shared" si="72"/>
        <v>0</v>
      </c>
      <c r="BQ56" s="27" t="str">
        <f t="shared" si="73"/>
        <v/>
      </c>
      <c r="BR56" s="27" t="str">
        <f t="shared" si="74"/>
        <v/>
      </c>
      <c r="BS56" s="27">
        <f t="shared" si="75"/>
        <v>0</v>
      </c>
      <c r="BT56" s="27" t="str">
        <f t="shared" si="76"/>
        <v/>
      </c>
      <c r="BU56" s="27" t="str">
        <f t="shared" si="77"/>
        <v/>
      </c>
      <c r="BV56" s="27" t="str">
        <f t="shared" si="78"/>
        <v>999:99.99</v>
      </c>
      <c r="BW56" s="27" t="str">
        <f t="shared" si="79"/>
        <v>999:99.99</v>
      </c>
      <c r="BX56" s="27" t="str">
        <f t="shared" si="80"/>
        <v>999:99.99</v>
      </c>
      <c r="BY56" s="58" t="str">
        <f t="shared" si="32"/>
        <v>1980/1/1</v>
      </c>
      <c r="CH56" s="3" t="str">
        <f t="shared" si="43"/>
        <v/>
      </c>
      <c r="CI56" s="3" t="str">
        <f t="shared" si="44"/>
        <v/>
      </c>
      <c r="CJ56" s="3">
        <f t="shared" si="45"/>
        <v>0</v>
      </c>
      <c r="CK56" s="3" t="str">
        <f t="shared" si="46"/>
        <v/>
      </c>
      <c r="CL56" s="3">
        <f t="shared" si="47"/>
        <v>0</v>
      </c>
      <c r="CM56" s="3">
        <v>1</v>
      </c>
      <c r="CN56" s="85" t="str">
        <f t="shared" si="81"/>
        <v/>
      </c>
      <c r="CO56" s="3">
        <f t="shared" si="48"/>
        <v>0</v>
      </c>
      <c r="CS56" s="94" t="str">
        <f t="shared" si="49"/>
        <v/>
      </c>
    </row>
    <row r="57" spans="1:97" ht="24.75" customHeight="1">
      <c r="A57" s="33" t="str">
        <f t="shared" si="83"/>
        <v/>
      </c>
      <c r="B57" s="37"/>
      <c r="C57" s="93" t="str">
        <f t="shared" si="35"/>
        <v/>
      </c>
      <c r="D57" s="38"/>
      <c r="E57" s="38"/>
      <c r="F57" s="38" t="s">
        <v>180</v>
      </c>
      <c r="G57" s="33" t="str">
        <f t="shared" si="50"/>
        <v/>
      </c>
      <c r="H57" s="84" t="str">
        <f t="shared" si="36"/>
        <v/>
      </c>
      <c r="I57" s="39"/>
      <c r="J57" s="39"/>
      <c r="K57" s="39"/>
      <c r="L57" s="39"/>
      <c r="M57" s="39"/>
      <c r="N57" s="40"/>
      <c r="O57" s="40"/>
      <c r="P57" s="39"/>
      <c r="Q57" s="40"/>
      <c r="R57" s="40"/>
      <c r="S57" s="39"/>
      <c r="T57" s="39"/>
      <c r="U57" s="39"/>
      <c r="V57" s="39"/>
      <c r="W57" s="39"/>
      <c r="X57" s="40"/>
      <c r="Y57" s="41"/>
      <c r="Z57" s="40"/>
      <c r="AA57" s="102"/>
      <c r="AB57" s="9"/>
      <c r="AC57" s="48">
        <f t="shared" si="51"/>
        <v>0</v>
      </c>
      <c r="AD57" s="48">
        <f t="shared" si="52"/>
        <v>0</v>
      </c>
      <c r="AE57" s="48">
        <f t="shared" si="53"/>
        <v>0</v>
      </c>
      <c r="AF57" s="48">
        <f t="shared" si="84"/>
        <v>0</v>
      </c>
      <c r="AG57" s="48">
        <f t="shared" si="54"/>
        <v>0</v>
      </c>
      <c r="AH57" s="14" t="str">
        <f>IF(I57="","",申込書!$AB$6)</f>
        <v/>
      </c>
      <c r="AI57" s="49" t="str">
        <f t="shared" si="55"/>
        <v/>
      </c>
      <c r="AJ57" s="49" t="str">
        <f t="shared" si="6"/>
        <v/>
      </c>
      <c r="AK57" s="50"/>
      <c r="AL57" s="23" t="s">
        <v>78</v>
      </c>
      <c r="AM57">
        <v>800</v>
      </c>
      <c r="AR57">
        <v>52</v>
      </c>
      <c r="AS57">
        <f t="shared" si="85"/>
        <v>0</v>
      </c>
      <c r="AT57" t="str">
        <f t="shared" si="86"/>
        <v/>
      </c>
      <c r="AU57">
        <f t="shared" si="58"/>
        <v>0</v>
      </c>
      <c r="AV57" t="str">
        <f t="shared" si="59"/>
        <v/>
      </c>
      <c r="AW57" t="str">
        <f t="shared" si="10"/>
        <v/>
      </c>
      <c r="AX57">
        <f t="shared" si="39"/>
        <v>75</v>
      </c>
      <c r="AY57">
        <f t="shared" si="40"/>
        <v>12</v>
      </c>
      <c r="AZ57">
        <v>0</v>
      </c>
      <c r="BA57" t="str">
        <f t="shared" si="60"/>
        <v xml:space="preserve"> </v>
      </c>
      <c r="BB57">
        <v>52</v>
      </c>
      <c r="BC57" t="str">
        <f t="shared" si="41"/>
        <v/>
      </c>
      <c r="BD57" t="str">
        <f t="shared" si="61"/>
        <v>19000100</v>
      </c>
      <c r="BE57" t="str">
        <f t="shared" si="62"/>
        <v/>
      </c>
      <c r="BF57" t="str">
        <f t="shared" si="63"/>
        <v/>
      </c>
      <c r="BG57" t="str">
        <f t="shared" si="64"/>
        <v/>
      </c>
      <c r="BH57">
        <f t="shared" si="65"/>
        <v>0</v>
      </c>
      <c r="BI57">
        <f t="shared" si="66"/>
        <v>0</v>
      </c>
      <c r="BJ57" t="str">
        <f t="shared" si="42"/>
        <v/>
      </c>
      <c r="BK57" s="27" t="str">
        <f t="shared" si="67"/>
        <v/>
      </c>
      <c r="BL57" s="27" t="str">
        <f t="shared" si="68"/>
        <v/>
      </c>
      <c r="BM57" s="27" t="str">
        <f t="shared" si="69"/>
        <v/>
      </c>
      <c r="BN57" s="27" t="str">
        <f t="shared" si="70"/>
        <v/>
      </c>
      <c r="BO57" s="27" t="str">
        <f t="shared" si="71"/>
        <v/>
      </c>
      <c r="BP57" s="27">
        <f t="shared" si="72"/>
        <v>0</v>
      </c>
      <c r="BQ57" s="27" t="str">
        <f t="shared" si="73"/>
        <v/>
      </c>
      <c r="BR57" s="27" t="str">
        <f t="shared" si="74"/>
        <v/>
      </c>
      <c r="BS57" s="27">
        <f t="shared" si="75"/>
        <v>0</v>
      </c>
      <c r="BT57" s="27" t="str">
        <f t="shared" si="76"/>
        <v/>
      </c>
      <c r="BU57" s="27" t="str">
        <f t="shared" si="77"/>
        <v/>
      </c>
      <c r="BV57" s="27" t="str">
        <f t="shared" si="78"/>
        <v>999:99.99</v>
      </c>
      <c r="BW57" s="27" t="str">
        <f t="shared" si="79"/>
        <v>999:99.99</v>
      </c>
      <c r="BX57" s="27" t="str">
        <f t="shared" si="80"/>
        <v>999:99.99</v>
      </c>
      <c r="BY57" s="58" t="str">
        <f t="shared" si="32"/>
        <v>1980/1/1</v>
      </c>
      <c r="CH57" s="3" t="str">
        <f t="shared" si="43"/>
        <v/>
      </c>
      <c r="CI57" s="3" t="str">
        <f t="shared" si="44"/>
        <v/>
      </c>
      <c r="CJ57" s="3">
        <f t="shared" si="45"/>
        <v>0</v>
      </c>
      <c r="CK57" s="3" t="str">
        <f t="shared" si="46"/>
        <v/>
      </c>
      <c r="CL57" s="3">
        <f t="shared" si="47"/>
        <v>0</v>
      </c>
      <c r="CM57" s="3">
        <v>1</v>
      </c>
      <c r="CN57" s="85" t="str">
        <f t="shared" si="81"/>
        <v/>
      </c>
      <c r="CO57" s="3">
        <f t="shared" si="48"/>
        <v>0</v>
      </c>
      <c r="CS57" s="94" t="str">
        <f t="shared" si="49"/>
        <v/>
      </c>
    </row>
    <row r="58" spans="1:97" ht="24.75" customHeight="1">
      <c r="A58" s="33" t="str">
        <f t="shared" si="83"/>
        <v/>
      </c>
      <c r="B58" s="37"/>
      <c r="C58" s="93" t="str">
        <f t="shared" si="35"/>
        <v/>
      </c>
      <c r="D58" s="38"/>
      <c r="E58" s="38"/>
      <c r="F58" s="38"/>
      <c r="G58" s="33" t="str">
        <f t="shared" si="50"/>
        <v/>
      </c>
      <c r="H58" s="84" t="str">
        <f t="shared" si="36"/>
        <v/>
      </c>
      <c r="I58" s="39"/>
      <c r="J58" s="39"/>
      <c r="K58" s="39"/>
      <c r="L58" s="39"/>
      <c r="M58" s="39"/>
      <c r="N58" s="40"/>
      <c r="O58" s="40"/>
      <c r="P58" s="39"/>
      <c r="Q58" s="40"/>
      <c r="R58" s="40"/>
      <c r="S58" s="39"/>
      <c r="T58" s="39"/>
      <c r="U58" s="39"/>
      <c r="V58" s="39"/>
      <c r="W58" s="39"/>
      <c r="X58" s="40"/>
      <c r="Y58" s="41"/>
      <c r="Z58" s="40"/>
      <c r="AA58" s="102"/>
      <c r="AB58" s="9"/>
      <c r="AC58" s="48">
        <f t="shared" si="51"/>
        <v>0</v>
      </c>
      <c r="AD58" s="48">
        <f t="shared" si="52"/>
        <v>0</v>
      </c>
      <c r="AE58" s="48">
        <f t="shared" si="53"/>
        <v>0</v>
      </c>
      <c r="AF58" s="48">
        <f t="shared" si="84"/>
        <v>0</v>
      </c>
      <c r="AG58" s="48">
        <f t="shared" si="54"/>
        <v>0</v>
      </c>
      <c r="AH58" s="14" t="str">
        <f>IF(I58="","",申込書!$AB$6)</f>
        <v/>
      </c>
      <c r="AI58" s="49" t="str">
        <f t="shared" si="55"/>
        <v/>
      </c>
      <c r="AJ58" s="49" t="str">
        <f t="shared" si="6"/>
        <v/>
      </c>
      <c r="AK58" s="50"/>
      <c r="AL58" s="23" t="s">
        <v>79</v>
      </c>
      <c r="AM58">
        <v>930</v>
      </c>
      <c r="AR58">
        <v>53</v>
      </c>
      <c r="AS58">
        <f t="shared" si="85"/>
        <v>0</v>
      </c>
      <c r="AT58" t="str">
        <f t="shared" si="86"/>
        <v/>
      </c>
      <c r="AU58">
        <f t="shared" si="58"/>
        <v>0</v>
      </c>
      <c r="AV58" t="str">
        <f t="shared" si="59"/>
        <v/>
      </c>
      <c r="AW58" t="str">
        <f t="shared" si="10"/>
        <v/>
      </c>
      <c r="AX58">
        <f t="shared" si="39"/>
        <v>75</v>
      </c>
      <c r="AY58">
        <f t="shared" si="40"/>
        <v>12</v>
      </c>
      <c r="AZ58">
        <v>0</v>
      </c>
      <c r="BA58" t="str">
        <f t="shared" si="60"/>
        <v xml:space="preserve"> </v>
      </c>
      <c r="BB58">
        <v>53</v>
      </c>
      <c r="BC58" t="str">
        <f t="shared" si="41"/>
        <v/>
      </c>
      <c r="BD58" t="str">
        <f t="shared" si="61"/>
        <v>19000100</v>
      </c>
      <c r="BE58" t="str">
        <f t="shared" si="62"/>
        <v/>
      </c>
      <c r="BF58" t="str">
        <f t="shared" si="63"/>
        <v/>
      </c>
      <c r="BG58" t="str">
        <f t="shared" si="64"/>
        <v/>
      </c>
      <c r="BH58">
        <f t="shared" si="65"/>
        <v>0</v>
      </c>
      <c r="BI58">
        <f t="shared" si="66"/>
        <v>0</v>
      </c>
      <c r="BJ58" t="str">
        <f t="shared" si="42"/>
        <v/>
      </c>
      <c r="BK58" s="27" t="str">
        <f t="shared" si="67"/>
        <v/>
      </c>
      <c r="BL58" s="27" t="str">
        <f t="shared" si="68"/>
        <v/>
      </c>
      <c r="BM58" s="27" t="str">
        <f t="shared" si="69"/>
        <v/>
      </c>
      <c r="BN58" s="27" t="str">
        <f t="shared" si="70"/>
        <v/>
      </c>
      <c r="BO58" s="27" t="str">
        <f t="shared" si="71"/>
        <v/>
      </c>
      <c r="BP58" s="27">
        <f t="shared" si="72"/>
        <v>0</v>
      </c>
      <c r="BQ58" s="27" t="str">
        <f t="shared" si="73"/>
        <v/>
      </c>
      <c r="BR58" s="27" t="str">
        <f t="shared" si="74"/>
        <v/>
      </c>
      <c r="BS58" s="27">
        <f t="shared" si="75"/>
        <v>0</v>
      </c>
      <c r="BT58" s="27" t="str">
        <f t="shared" si="76"/>
        <v/>
      </c>
      <c r="BU58" s="27" t="str">
        <f t="shared" si="77"/>
        <v/>
      </c>
      <c r="BV58" s="27" t="str">
        <f t="shared" si="78"/>
        <v>999:99.99</v>
      </c>
      <c r="BW58" s="27" t="str">
        <f t="shared" si="79"/>
        <v>999:99.99</v>
      </c>
      <c r="BX58" s="27" t="str">
        <f t="shared" si="80"/>
        <v>999:99.99</v>
      </c>
      <c r="BY58" s="58" t="str">
        <f t="shared" si="32"/>
        <v>1980/1/1</v>
      </c>
      <c r="CH58" s="3" t="str">
        <f t="shared" si="43"/>
        <v/>
      </c>
      <c r="CI58" s="3" t="str">
        <f t="shared" si="44"/>
        <v/>
      </c>
      <c r="CJ58" s="3">
        <f t="shared" si="45"/>
        <v>0</v>
      </c>
      <c r="CK58" s="3" t="str">
        <f t="shared" si="46"/>
        <v/>
      </c>
      <c r="CL58" s="3">
        <f t="shared" si="47"/>
        <v>0</v>
      </c>
      <c r="CM58" s="3">
        <v>1</v>
      </c>
      <c r="CN58" s="85" t="str">
        <f t="shared" si="81"/>
        <v/>
      </c>
      <c r="CO58" s="3">
        <f t="shared" si="48"/>
        <v>0</v>
      </c>
      <c r="CS58" s="94" t="str">
        <f t="shared" si="49"/>
        <v/>
      </c>
    </row>
    <row r="59" spans="1:97" ht="24.75" customHeight="1">
      <c r="A59" s="33" t="str">
        <f t="shared" si="83"/>
        <v/>
      </c>
      <c r="B59" s="37"/>
      <c r="C59" s="93" t="str">
        <f t="shared" si="35"/>
        <v/>
      </c>
      <c r="D59" s="38"/>
      <c r="E59" s="38"/>
      <c r="F59" s="38"/>
      <c r="G59" s="33" t="str">
        <f t="shared" si="50"/>
        <v/>
      </c>
      <c r="H59" s="84" t="str">
        <f t="shared" si="36"/>
        <v/>
      </c>
      <c r="I59" s="39"/>
      <c r="J59" s="39"/>
      <c r="K59" s="39"/>
      <c r="L59" s="39"/>
      <c r="M59" s="39"/>
      <c r="N59" s="40"/>
      <c r="O59" s="40"/>
      <c r="P59" s="39"/>
      <c r="Q59" s="40"/>
      <c r="R59" s="40"/>
      <c r="S59" s="39"/>
      <c r="T59" s="39"/>
      <c r="U59" s="39"/>
      <c r="V59" s="39"/>
      <c r="W59" s="39"/>
      <c r="X59" s="40"/>
      <c r="Y59" s="41"/>
      <c r="Z59" s="40"/>
      <c r="AA59" s="102"/>
      <c r="AB59" s="9"/>
      <c r="AC59" s="48">
        <f t="shared" si="51"/>
        <v>0</v>
      </c>
      <c r="AD59" s="48">
        <f t="shared" si="52"/>
        <v>0</v>
      </c>
      <c r="AE59" s="48">
        <f t="shared" si="53"/>
        <v>0</v>
      </c>
      <c r="AF59" s="48">
        <f t="shared" si="84"/>
        <v>0</v>
      </c>
      <c r="AG59" s="48">
        <f t="shared" si="54"/>
        <v>0</v>
      </c>
      <c r="AH59" s="14" t="str">
        <f>IF(I59="","",申込書!$AB$6)</f>
        <v/>
      </c>
      <c r="AI59" s="49" t="str">
        <f t="shared" si="55"/>
        <v/>
      </c>
      <c r="AJ59" s="49" t="str">
        <f t="shared" si="6"/>
        <v/>
      </c>
      <c r="AK59" s="50"/>
      <c r="AL59" s="23" t="s">
        <v>80</v>
      </c>
      <c r="AM59">
        <v>1100</v>
      </c>
      <c r="AR59">
        <v>54</v>
      </c>
      <c r="AS59">
        <f t="shared" si="85"/>
        <v>0</v>
      </c>
      <c r="AT59" t="str">
        <f t="shared" si="86"/>
        <v/>
      </c>
      <c r="AU59">
        <f t="shared" si="58"/>
        <v>0</v>
      </c>
      <c r="AV59" t="str">
        <f t="shared" si="59"/>
        <v/>
      </c>
      <c r="AW59" t="str">
        <f t="shared" si="10"/>
        <v/>
      </c>
      <c r="AX59">
        <f t="shared" si="39"/>
        <v>75</v>
      </c>
      <c r="AY59">
        <f t="shared" si="40"/>
        <v>12</v>
      </c>
      <c r="AZ59">
        <v>0</v>
      </c>
      <c r="BA59" t="str">
        <f t="shared" si="60"/>
        <v xml:space="preserve"> </v>
      </c>
      <c r="BB59">
        <v>54</v>
      </c>
      <c r="BC59" t="str">
        <f t="shared" si="41"/>
        <v/>
      </c>
      <c r="BD59" t="str">
        <f t="shared" si="61"/>
        <v>19000100</v>
      </c>
      <c r="BE59" t="str">
        <f t="shared" si="62"/>
        <v/>
      </c>
      <c r="BF59" t="str">
        <f t="shared" si="63"/>
        <v/>
      </c>
      <c r="BG59" t="str">
        <f t="shared" si="64"/>
        <v/>
      </c>
      <c r="BH59">
        <f t="shared" si="65"/>
        <v>0</v>
      </c>
      <c r="BI59">
        <f t="shared" si="66"/>
        <v>0</v>
      </c>
      <c r="BJ59" t="str">
        <f t="shared" si="42"/>
        <v/>
      </c>
      <c r="BK59" s="27" t="str">
        <f t="shared" si="67"/>
        <v/>
      </c>
      <c r="BL59" s="27" t="str">
        <f t="shared" si="68"/>
        <v/>
      </c>
      <c r="BM59" s="27" t="str">
        <f t="shared" si="69"/>
        <v/>
      </c>
      <c r="BN59" s="27" t="str">
        <f t="shared" si="70"/>
        <v/>
      </c>
      <c r="BO59" s="27" t="str">
        <f t="shared" si="71"/>
        <v/>
      </c>
      <c r="BP59" s="27">
        <f t="shared" si="72"/>
        <v>0</v>
      </c>
      <c r="BQ59" s="27" t="str">
        <f t="shared" si="73"/>
        <v/>
      </c>
      <c r="BR59" s="27" t="str">
        <f t="shared" si="74"/>
        <v/>
      </c>
      <c r="BS59" s="27">
        <f t="shared" si="75"/>
        <v>0</v>
      </c>
      <c r="BT59" s="27" t="str">
        <f t="shared" si="76"/>
        <v/>
      </c>
      <c r="BU59" s="27" t="str">
        <f t="shared" si="77"/>
        <v/>
      </c>
      <c r="BV59" s="27" t="str">
        <f t="shared" si="78"/>
        <v>999:99.99</v>
      </c>
      <c r="BW59" s="27" t="str">
        <f t="shared" si="79"/>
        <v>999:99.99</v>
      </c>
      <c r="BX59" s="27" t="str">
        <f t="shared" si="80"/>
        <v>999:99.99</v>
      </c>
      <c r="BY59" s="58" t="str">
        <f t="shared" si="32"/>
        <v>1980/1/1</v>
      </c>
      <c r="CH59" s="3" t="str">
        <f t="shared" si="43"/>
        <v/>
      </c>
      <c r="CI59" s="3" t="str">
        <f t="shared" si="44"/>
        <v/>
      </c>
      <c r="CJ59" s="3">
        <f t="shared" si="45"/>
        <v>0</v>
      </c>
      <c r="CK59" s="3" t="str">
        <f t="shared" si="46"/>
        <v/>
      </c>
      <c r="CL59" s="3">
        <f t="shared" si="47"/>
        <v>0</v>
      </c>
      <c r="CM59" s="3">
        <v>1</v>
      </c>
      <c r="CN59" s="85" t="str">
        <f t="shared" si="81"/>
        <v/>
      </c>
      <c r="CO59" s="3">
        <f t="shared" si="48"/>
        <v>0</v>
      </c>
      <c r="CS59" s="94" t="str">
        <f t="shared" si="49"/>
        <v/>
      </c>
    </row>
    <row r="60" spans="1:97" ht="24.75" customHeight="1">
      <c r="A60" s="33" t="str">
        <f t="shared" si="83"/>
        <v/>
      </c>
      <c r="B60" s="37"/>
      <c r="C60" s="93" t="str">
        <f t="shared" si="35"/>
        <v/>
      </c>
      <c r="D60" s="38"/>
      <c r="E60" s="38"/>
      <c r="F60" s="38"/>
      <c r="G60" s="33" t="str">
        <f t="shared" si="50"/>
        <v/>
      </c>
      <c r="H60" s="84" t="str">
        <f t="shared" si="36"/>
        <v/>
      </c>
      <c r="I60" s="39"/>
      <c r="J60" s="39"/>
      <c r="K60" s="39"/>
      <c r="L60" s="39"/>
      <c r="M60" s="39"/>
      <c r="N60" s="40"/>
      <c r="O60" s="40"/>
      <c r="P60" s="39"/>
      <c r="Q60" s="40"/>
      <c r="R60" s="40"/>
      <c r="S60" s="39"/>
      <c r="T60" s="39"/>
      <c r="U60" s="39"/>
      <c r="V60" s="39"/>
      <c r="W60" s="39"/>
      <c r="X60" s="40"/>
      <c r="Y60" s="41"/>
      <c r="Z60" s="40"/>
      <c r="AA60" s="102"/>
      <c r="AB60" s="9"/>
      <c r="AC60" s="48">
        <f t="shared" si="51"/>
        <v>0</v>
      </c>
      <c r="AD60" s="48">
        <f t="shared" si="52"/>
        <v>0</v>
      </c>
      <c r="AE60" s="48">
        <f t="shared" si="53"/>
        <v>0</v>
      </c>
      <c r="AF60" s="48">
        <f t="shared" si="84"/>
        <v>0</v>
      </c>
      <c r="AG60" s="48">
        <f t="shared" si="54"/>
        <v>0</v>
      </c>
      <c r="AH60" s="14" t="str">
        <f>IF(I60="","",申込書!$AB$6)</f>
        <v/>
      </c>
      <c r="AI60" s="49" t="str">
        <f t="shared" si="55"/>
        <v/>
      </c>
      <c r="AJ60" s="49" t="str">
        <f t="shared" si="6"/>
        <v/>
      </c>
      <c r="AK60" s="50"/>
      <c r="AL60" s="23" t="s">
        <v>81</v>
      </c>
      <c r="AM60">
        <v>1100</v>
      </c>
      <c r="AR60">
        <v>55</v>
      </c>
      <c r="AS60">
        <f t="shared" si="85"/>
        <v>0</v>
      </c>
      <c r="AT60" t="str">
        <f t="shared" si="86"/>
        <v/>
      </c>
      <c r="AU60">
        <f t="shared" si="58"/>
        <v>0</v>
      </c>
      <c r="AV60" t="str">
        <f t="shared" si="59"/>
        <v/>
      </c>
      <c r="AW60" t="str">
        <f t="shared" si="10"/>
        <v/>
      </c>
      <c r="AX60">
        <f t="shared" si="39"/>
        <v>75</v>
      </c>
      <c r="AY60">
        <f t="shared" si="40"/>
        <v>12</v>
      </c>
      <c r="AZ60">
        <v>0</v>
      </c>
      <c r="BA60" t="str">
        <f t="shared" si="60"/>
        <v xml:space="preserve"> </v>
      </c>
      <c r="BB60">
        <v>55</v>
      </c>
      <c r="BC60" t="str">
        <f t="shared" si="41"/>
        <v/>
      </c>
      <c r="BD60" t="str">
        <f t="shared" si="61"/>
        <v>19000100</v>
      </c>
      <c r="BE60" t="str">
        <f t="shared" si="62"/>
        <v/>
      </c>
      <c r="BF60" t="str">
        <f t="shared" si="63"/>
        <v/>
      </c>
      <c r="BG60" t="str">
        <f t="shared" si="64"/>
        <v/>
      </c>
      <c r="BH60">
        <f t="shared" si="65"/>
        <v>0</v>
      </c>
      <c r="BI60">
        <f t="shared" si="66"/>
        <v>0</v>
      </c>
      <c r="BJ60" t="str">
        <f t="shared" si="42"/>
        <v/>
      </c>
      <c r="BK60" s="27" t="str">
        <f t="shared" si="67"/>
        <v/>
      </c>
      <c r="BL60" s="27" t="str">
        <f t="shared" si="68"/>
        <v/>
      </c>
      <c r="BM60" s="27" t="str">
        <f t="shared" si="69"/>
        <v/>
      </c>
      <c r="BN60" s="27" t="str">
        <f t="shared" si="70"/>
        <v/>
      </c>
      <c r="BO60" s="27" t="str">
        <f t="shared" si="71"/>
        <v/>
      </c>
      <c r="BP60" s="27">
        <f t="shared" si="72"/>
        <v>0</v>
      </c>
      <c r="BQ60" s="27" t="str">
        <f t="shared" si="73"/>
        <v/>
      </c>
      <c r="BR60" s="27" t="str">
        <f t="shared" si="74"/>
        <v/>
      </c>
      <c r="BS60" s="27">
        <f t="shared" si="75"/>
        <v>0</v>
      </c>
      <c r="BT60" s="27" t="str">
        <f t="shared" si="76"/>
        <v/>
      </c>
      <c r="BU60" s="27" t="str">
        <f t="shared" si="77"/>
        <v/>
      </c>
      <c r="BV60" s="27" t="str">
        <f t="shared" si="78"/>
        <v>999:99.99</v>
      </c>
      <c r="BW60" s="27" t="str">
        <f t="shared" si="79"/>
        <v>999:99.99</v>
      </c>
      <c r="BX60" s="27" t="str">
        <f t="shared" si="80"/>
        <v>999:99.99</v>
      </c>
      <c r="BY60" s="58" t="str">
        <f t="shared" si="32"/>
        <v>1980/1/1</v>
      </c>
      <c r="CH60" s="3" t="str">
        <f t="shared" si="43"/>
        <v/>
      </c>
      <c r="CI60" s="3" t="str">
        <f t="shared" si="44"/>
        <v/>
      </c>
      <c r="CJ60" s="3">
        <f t="shared" si="45"/>
        <v>0</v>
      </c>
      <c r="CK60" s="3" t="str">
        <f t="shared" si="46"/>
        <v/>
      </c>
      <c r="CL60" s="3">
        <f t="shared" si="47"/>
        <v>0</v>
      </c>
      <c r="CM60" s="3">
        <v>1</v>
      </c>
      <c r="CN60" s="85" t="str">
        <f t="shared" si="81"/>
        <v/>
      </c>
      <c r="CO60" s="3">
        <f t="shared" si="48"/>
        <v>0</v>
      </c>
      <c r="CS60" s="94" t="str">
        <f t="shared" si="49"/>
        <v/>
      </c>
    </row>
    <row r="61" spans="1:97" ht="24.75" customHeight="1">
      <c r="A61" s="33" t="str">
        <f t="shared" si="83"/>
        <v/>
      </c>
      <c r="B61" s="37"/>
      <c r="C61" s="93" t="str">
        <f t="shared" si="35"/>
        <v/>
      </c>
      <c r="D61" s="38"/>
      <c r="E61" s="38"/>
      <c r="F61" s="38"/>
      <c r="G61" s="33" t="str">
        <f t="shared" si="50"/>
        <v/>
      </c>
      <c r="H61" s="84" t="str">
        <f t="shared" si="36"/>
        <v/>
      </c>
      <c r="I61" s="39"/>
      <c r="J61" s="39"/>
      <c r="K61" s="39"/>
      <c r="L61" s="39"/>
      <c r="M61" s="39"/>
      <c r="N61" s="40"/>
      <c r="O61" s="40"/>
      <c r="P61" s="39"/>
      <c r="Q61" s="40"/>
      <c r="R61" s="40"/>
      <c r="S61" s="39"/>
      <c r="T61" s="39"/>
      <c r="U61" s="39"/>
      <c r="V61" s="39"/>
      <c r="W61" s="39"/>
      <c r="X61" s="40"/>
      <c r="Y61" s="41"/>
      <c r="Z61" s="40"/>
      <c r="AA61" s="102"/>
      <c r="AB61" s="9"/>
      <c r="AC61" s="48">
        <f t="shared" si="51"/>
        <v>0</v>
      </c>
      <c r="AD61" s="48">
        <f t="shared" si="52"/>
        <v>0</v>
      </c>
      <c r="AE61" s="48">
        <f t="shared" si="53"/>
        <v>0</v>
      </c>
      <c r="AF61" s="48">
        <f t="shared" si="84"/>
        <v>0</v>
      </c>
      <c r="AG61" s="48">
        <f t="shared" si="54"/>
        <v>0</v>
      </c>
      <c r="AH61" s="14" t="str">
        <f>IF(I61="","",申込書!$AB$6)</f>
        <v/>
      </c>
      <c r="AI61" s="49" t="str">
        <f t="shared" si="55"/>
        <v/>
      </c>
      <c r="AJ61" s="49" t="str">
        <f t="shared" si="6"/>
        <v/>
      </c>
      <c r="AK61" s="50"/>
      <c r="AL61" s="23"/>
      <c r="AR61">
        <v>56</v>
      </c>
      <c r="AS61">
        <f t="shared" si="85"/>
        <v>0</v>
      </c>
      <c r="AT61" t="str">
        <f t="shared" si="86"/>
        <v/>
      </c>
      <c r="AU61">
        <f t="shared" si="58"/>
        <v>0</v>
      </c>
      <c r="AV61" t="str">
        <f t="shared" si="59"/>
        <v/>
      </c>
      <c r="AW61" t="str">
        <f t="shared" si="10"/>
        <v/>
      </c>
      <c r="AX61">
        <f t="shared" si="39"/>
        <v>75</v>
      </c>
      <c r="AY61">
        <f t="shared" si="40"/>
        <v>12</v>
      </c>
      <c r="AZ61">
        <v>0</v>
      </c>
      <c r="BA61" t="str">
        <f t="shared" si="60"/>
        <v xml:space="preserve"> </v>
      </c>
      <c r="BB61">
        <v>56</v>
      </c>
      <c r="BC61" t="str">
        <f t="shared" si="41"/>
        <v/>
      </c>
      <c r="BD61" t="str">
        <f t="shared" si="61"/>
        <v>19000100</v>
      </c>
      <c r="BE61" t="str">
        <f t="shared" si="62"/>
        <v/>
      </c>
      <c r="BF61" t="str">
        <f t="shared" si="63"/>
        <v/>
      </c>
      <c r="BG61" t="str">
        <f t="shared" si="64"/>
        <v/>
      </c>
      <c r="BH61">
        <f t="shared" si="65"/>
        <v>0</v>
      </c>
      <c r="BI61">
        <f t="shared" si="66"/>
        <v>0</v>
      </c>
      <c r="BJ61" t="str">
        <f t="shared" si="42"/>
        <v/>
      </c>
      <c r="BK61" s="27" t="str">
        <f t="shared" si="67"/>
        <v/>
      </c>
      <c r="BL61" s="27" t="str">
        <f t="shared" si="68"/>
        <v/>
      </c>
      <c r="BM61" s="27" t="str">
        <f t="shared" si="69"/>
        <v/>
      </c>
      <c r="BN61" s="27" t="str">
        <f t="shared" si="70"/>
        <v/>
      </c>
      <c r="BO61" s="27" t="str">
        <f t="shared" si="71"/>
        <v/>
      </c>
      <c r="BP61" s="27">
        <f t="shared" si="72"/>
        <v>0</v>
      </c>
      <c r="BQ61" s="27" t="str">
        <f t="shared" si="73"/>
        <v/>
      </c>
      <c r="BR61" s="27" t="str">
        <f t="shared" si="74"/>
        <v/>
      </c>
      <c r="BS61" s="27">
        <f t="shared" si="75"/>
        <v>0</v>
      </c>
      <c r="BT61" s="27" t="str">
        <f t="shared" si="76"/>
        <v/>
      </c>
      <c r="BU61" s="27" t="str">
        <f t="shared" si="77"/>
        <v/>
      </c>
      <c r="BV61" s="27" t="str">
        <f t="shared" si="78"/>
        <v>999:99.99</v>
      </c>
      <c r="BW61" s="27" t="str">
        <f t="shared" si="79"/>
        <v>999:99.99</v>
      </c>
      <c r="BX61" s="27" t="str">
        <f t="shared" si="80"/>
        <v>999:99.99</v>
      </c>
      <c r="BY61" s="58" t="str">
        <f t="shared" si="32"/>
        <v>1980/1/1</v>
      </c>
      <c r="CH61" s="3" t="str">
        <f t="shared" si="43"/>
        <v/>
      </c>
      <c r="CI61" s="3" t="str">
        <f t="shared" si="44"/>
        <v/>
      </c>
      <c r="CJ61" s="3">
        <f t="shared" si="45"/>
        <v>0</v>
      </c>
      <c r="CK61" s="3" t="str">
        <f t="shared" si="46"/>
        <v/>
      </c>
      <c r="CL61" s="3">
        <f t="shared" si="47"/>
        <v>0</v>
      </c>
      <c r="CM61" s="3">
        <v>1</v>
      </c>
      <c r="CN61" s="85" t="str">
        <f t="shared" si="81"/>
        <v/>
      </c>
      <c r="CO61" s="3">
        <f t="shared" si="48"/>
        <v>0</v>
      </c>
      <c r="CS61" s="94" t="str">
        <f t="shared" si="49"/>
        <v/>
      </c>
    </row>
    <row r="62" spans="1:97" ht="24.75" customHeight="1">
      <c r="A62" s="33" t="str">
        <f t="shared" si="83"/>
        <v/>
      </c>
      <c r="B62" s="37"/>
      <c r="C62" s="93" t="str">
        <f t="shared" si="35"/>
        <v/>
      </c>
      <c r="D62" s="38"/>
      <c r="E62" s="38"/>
      <c r="F62" s="38"/>
      <c r="G62" s="33" t="str">
        <f t="shared" si="50"/>
        <v/>
      </c>
      <c r="H62" s="84" t="str">
        <f t="shared" si="36"/>
        <v/>
      </c>
      <c r="I62" s="39"/>
      <c r="J62" s="39"/>
      <c r="K62" s="39"/>
      <c r="L62" s="39"/>
      <c r="M62" s="39"/>
      <c r="N62" s="40"/>
      <c r="O62" s="40"/>
      <c r="P62" s="39"/>
      <c r="Q62" s="40"/>
      <c r="R62" s="40"/>
      <c r="S62" s="39"/>
      <c r="T62" s="39"/>
      <c r="U62" s="39"/>
      <c r="V62" s="39"/>
      <c r="W62" s="39"/>
      <c r="X62" s="40"/>
      <c r="Y62" s="41"/>
      <c r="Z62" s="40"/>
      <c r="AA62" s="102"/>
      <c r="AB62" s="9"/>
      <c r="AC62" s="48">
        <f t="shared" si="51"/>
        <v>0</v>
      </c>
      <c r="AD62" s="48">
        <f t="shared" si="52"/>
        <v>0</v>
      </c>
      <c r="AE62" s="48">
        <f t="shared" si="53"/>
        <v>0</v>
      </c>
      <c r="AF62" s="48">
        <f t="shared" si="84"/>
        <v>0</v>
      </c>
      <c r="AG62" s="48">
        <f t="shared" si="54"/>
        <v>0</v>
      </c>
      <c r="AH62" s="14" t="str">
        <f>IF(I62="","",申込書!$AB$6)</f>
        <v/>
      </c>
      <c r="AI62" s="49" t="str">
        <f t="shared" si="55"/>
        <v/>
      </c>
      <c r="AJ62" s="49" t="str">
        <f t="shared" si="6"/>
        <v/>
      </c>
      <c r="AK62" s="50"/>
      <c r="AL62" s="23"/>
      <c r="AR62">
        <v>57</v>
      </c>
      <c r="AS62">
        <f t="shared" si="85"/>
        <v>0</v>
      </c>
      <c r="AT62" t="str">
        <f t="shared" si="86"/>
        <v/>
      </c>
      <c r="AU62">
        <f t="shared" si="58"/>
        <v>0</v>
      </c>
      <c r="AV62" t="str">
        <f t="shared" si="59"/>
        <v/>
      </c>
      <c r="AW62" t="str">
        <f t="shared" si="10"/>
        <v/>
      </c>
      <c r="AX62">
        <f t="shared" si="39"/>
        <v>75</v>
      </c>
      <c r="AY62">
        <f t="shared" si="40"/>
        <v>12</v>
      </c>
      <c r="AZ62">
        <v>0</v>
      </c>
      <c r="BA62" t="str">
        <f t="shared" si="60"/>
        <v xml:space="preserve"> </v>
      </c>
      <c r="BB62">
        <v>57</v>
      </c>
      <c r="BC62" t="str">
        <f t="shared" si="41"/>
        <v/>
      </c>
      <c r="BD62" t="str">
        <f t="shared" si="61"/>
        <v>19000100</v>
      </c>
      <c r="BE62" t="str">
        <f t="shared" si="62"/>
        <v/>
      </c>
      <c r="BF62" t="str">
        <f t="shared" si="63"/>
        <v/>
      </c>
      <c r="BG62" t="str">
        <f t="shared" si="64"/>
        <v/>
      </c>
      <c r="BH62">
        <f t="shared" si="65"/>
        <v>0</v>
      </c>
      <c r="BI62">
        <f t="shared" si="66"/>
        <v>0</v>
      </c>
      <c r="BJ62" t="str">
        <f t="shared" si="42"/>
        <v/>
      </c>
      <c r="BK62" s="27" t="str">
        <f t="shared" si="67"/>
        <v/>
      </c>
      <c r="BL62" s="27" t="str">
        <f t="shared" si="68"/>
        <v/>
      </c>
      <c r="BM62" s="27" t="str">
        <f t="shared" si="69"/>
        <v/>
      </c>
      <c r="BN62" s="27" t="str">
        <f t="shared" si="70"/>
        <v/>
      </c>
      <c r="BO62" s="27" t="str">
        <f t="shared" si="71"/>
        <v/>
      </c>
      <c r="BP62" s="27">
        <f t="shared" si="72"/>
        <v>0</v>
      </c>
      <c r="BQ62" s="27" t="str">
        <f t="shared" si="73"/>
        <v/>
      </c>
      <c r="BR62" s="27" t="str">
        <f t="shared" si="74"/>
        <v/>
      </c>
      <c r="BS62" s="27">
        <f t="shared" si="75"/>
        <v>0</v>
      </c>
      <c r="BT62" s="27" t="str">
        <f t="shared" si="76"/>
        <v/>
      </c>
      <c r="BU62" s="27" t="str">
        <f t="shared" si="77"/>
        <v/>
      </c>
      <c r="BV62" s="27" t="str">
        <f t="shared" si="78"/>
        <v>999:99.99</v>
      </c>
      <c r="BW62" s="27" t="str">
        <f t="shared" si="79"/>
        <v>999:99.99</v>
      </c>
      <c r="BX62" s="27" t="str">
        <f t="shared" si="80"/>
        <v>999:99.99</v>
      </c>
      <c r="BY62" s="58" t="str">
        <f t="shared" si="32"/>
        <v>1980/1/1</v>
      </c>
      <c r="CH62" s="3" t="str">
        <f t="shared" si="43"/>
        <v/>
      </c>
      <c r="CI62" s="3" t="str">
        <f t="shared" si="44"/>
        <v/>
      </c>
      <c r="CJ62" s="3">
        <f t="shared" si="45"/>
        <v>0</v>
      </c>
      <c r="CK62" s="3" t="str">
        <f t="shared" si="46"/>
        <v/>
      </c>
      <c r="CL62" s="3">
        <f t="shared" si="47"/>
        <v>0</v>
      </c>
      <c r="CM62" s="3">
        <v>1</v>
      </c>
      <c r="CN62" s="85" t="str">
        <f t="shared" si="81"/>
        <v/>
      </c>
      <c r="CO62" s="3">
        <f t="shared" si="48"/>
        <v>0</v>
      </c>
      <c r="CS62" s="94" t="str">
        <f t="shared" si="49"/>
        <v/>
      </c>
    </row>
    <row r="63" spans="1:97" ht="24.75" customHeight="1">
      <c r="A63" s="33" t="str">
        <f t="shared" si="83"/>
        <v/>
      </c>
      <c r="B63" s="37"/>
      <c r="C63" s="93" t="str">
        <f t="shared" si="35"/>
        <v/>
      </c>
      <c r="D63" s="38"/>
      <c r="E63" s="38"/>
      <c r="F63" s="38"/>
      <c r="G63" s="33" t="str">
        <f t="shared" si="50"/>
        <v/>
      </c>
      <c r="H63" s="84" t="str">
        <f t="shared" si="36"/>
        <v/>
      </c>
      <c r="I63" s="39"/>
      <c r="J63" s="39"/>
      <c r="K63" s="39"/>
      <c r="L63" s="39"/>
      <c r="M63" s="39"/>
      <c r="N63" s="40"/>
      <c r="O63" s="40"/>
      <c r="P63" s="39"/>
      <c r="Q63" s="40"/>
      <c r="R63" s="40"/>
      <c r="S63" s="39"/>
      <c r="T63" s="39"/>
      <c r="U63" s="39"/>
      <c r="V63" s="39"/>
      <c r="W63" s="39"/>
      <c r="X63" s="40"/>
      <c r="Y63" s="41"/>
      <c r="Z63" s="40"/>
      <c r="AA63" s="102"/>
      <c r="AB63" s="9"/>
      <c r="AC63" s="48">
        <f t="shared" si="51"/>
        <v>0</v>
      </c>
      <c r="AD63" s="48">
        <f t="shared" si="52"/>
        <v>0</v>
      </c>
      <c r="AE63" s="48">
        <f t="shared" si="53"/>
        <v>0</v>
      </c>
      <c r="AF63" s="48">
        <f t="shared" si="84"/>
        <v>0</v>
      </c>
      <c r="AG63" s="48">
        <f t="shared" si="54"/>
        <v>0</v>
      </c>
      <c r="AH63" s="14" t="str">
        <f>IF(I63="","",申込書!$AB$6)</f>
        <v/>
      </c>
      <c r="AI63" s="49" t="str">
        <f t="shared" si="55"/>
        <v/>
      </c>
      <c r="AJ63" s="49" t="str">
        <f t="shared" si="6"/>
        <v/>
      </c>
      <c r="AK63" s="50"/>
      <c r="AL63" s="23"/>
      <c r="AR63">
        <v>58</v>
      </c>
      <c r="AS63">
        <f t="shared" si="85"/>
        <v>0</v>
      </c>
      <c r="AT63" t="str">
        <f t="shared" si="86"/>
        <v/>
      </c>
      <c r="AU63">
        <f t="shared" si="58"/>
        <v>0</v>
      </c>
      <c r="AV63" t="str">
        <f t="shared" si="59"/>
        <v/>
      </c>
      <c r="AW63" t="str">
        <f t="shared" si="10"/>
        <v/>
      </c>
      <c r="AX63">
        <f t="shared" si="39"/>
        <v>75</v>
      </c>
      <c r="AY63">
        <f t="shared" si="40"/>
        <v>12</v>
      </c>
      <c r="AZ63">
        <v>0</v>
      </c>
      <c r="BA63" t="str">
        <f t="shared" si="60"/>
        <v xml:space="preserve"> </v>
      </c>
      <c r="BB63">
        <v>58</v>
      </c>
      <c r="BC63" t="str">
        <f t="shared" si="41"/>
        <v/>
      </c>
      <c r="BD63" t="str">
        <f t="shared" si="61"/>
        <v>19000100</v>
      </c>
      <c r="BE63" t="str">
        <f t="shared" si="62"/>
        <v/>
      </c>
      <c r="BF63" t="str">
        <f t="shared" si="63"/>
        <v/>
      </c>
      <c r="BG63" t="str">
        <f t="shared" si="64"/>
        <v/>
      </c>
      <c r="BH63">
        <f t="shared" si="65"/>
        <v>0</v>
      </c>
      <c r="BI63">
        <f t="shared" si="66"/>
        <v>0</v>
      </c>
      <c r="BJ63" t="str">
        <f t="shared" si="42"/>
        <v/>
      </c>
      <c r="BK63" s="27" t="str">
        <f t="shared" si="67"/>
        <v/>
      </c>
      <c r="BL63" s="27" t="str">
        <f t="shared" si="68"/>
        <v/>
      </c>
      <c r="BM63" s="27" t="str">
        <f t="shared" si="69"/>
        <v/>
      </c>
      <c r="BN63" s="27" t="str">
        <f t="shared" si="70"/>
        <v/>
      </c>
      <c r="BO63" s="27" t="str">
        <f t="shared" si="71"/>
        <v/>
      </c>
      <c r="BP63" s="27">
        <f t="shared" si="72"/>
        <v>0</v>
      </c>
      <c r="BQ63" s="27" t="str">
        <f t="shared" si="73"/>
        <v/>
      </c>
      <c r="BR63" s="27" t="str">
        <f t="shared" si="74"/>
        <v/>
      </c>
      <c r="BS63" s="27">
        <f t="shared" si="75"/>
        <v>0</v>
      </c>
      <c r="BT63" s="27" t="str">
        <f t="shared" si="76"/>
        <v/>
      </c>
      <c r="BU63" s="27" t="str">
        <f t="shared" si="77"/>
        <v/>
      </c>
      <c r="BV63" s="27" t="str">
        <f t="shared" si="78"/>
        <v>999:99.99</v>
      </c>
      <c r="BW63" s="27" t="str">
        <f t="shared" si="79"/>
        <v>999:99.99</v>
      </c>
      <c r="BX63" s="27" t="str">
        <f t="shared" si="80"/>
        <v>999:99.99</v>
      </c>
      <c r="BY63" s="58" t="str">
        <f t="shared" si="32"/>
        <v>1980/1/1</v>
      </c>
      <c r="CH63" s="3" t="str">
        <f t="shared" si="43"/>
        <v/>
      </c>
      <c r="CI63" s="3" t="str">
        <f t="shared" si="44"/>
        <v/>
      </c>
      <c r="CJ63" s="3">
        <f t="shared" si="45"/>
        <v>0</v>
      </c>
      <c r="CK63" s="3" t="str">
        <f t="shared" si="46"/>
        <v/>
      </c>
      <c r="CL63" s="3">
        <f t="shared" si="47"/>
        <v>0</v>
      </c>
      <c r="CM63" s="3">
        <v>1</v>
      </c>
      <c r="CN63" s="85" t="str">
        <f t="shared" si="81"/>
        <v/>
      </c>
      <c r="CO63" s="3">
        <f t="shared" si="48"/>
        <v>0</v>
      </c>
      <c r="CS63" s="94" t="str">
        <f t="shared" si="49"/>
        <v/>
      </c>
    </row>
    <row r="64" spans="1:97" ht="24.75" customHeight="1">
      <c r="A64" s="33" t="str">
        <f t="shared" si="83"/>
        <v/>
      </c>
      <c r="B64" s="37"/>
      <c r="C64" s="93" t="str">
        <f t="shared" si="35"/>
        <v/>
      </c>
      <c r="D64" s="38"/>
      <c r="E64" s="38"/>
      <c r="F64" s="38"/>
      <c r="G64" s="33" t="str">
        <f t="shared" si="50"/>
        <v/>
      </c>
      <c r="H64" s="84" t="str">
        <f t="shared" si="36"/>
        <v/>
      </c>
      <c r="I64" s="39"/>
      <c r="J64" s="39"/>
      <c r="K64" s="39"/>
      <c r="L64" s="39"/>
      <c r="M64" s="39"/>
      <c r="N64" s="40"/>
      <c r="O64" s="40"/>
      <c r="P64" s="39"/>
      <c r="Q64" s="40"/>
      <c r="R64" s="40"/>
      <c r="S64" s="39"/>
      <c r="T64" s="39"/>
      <c r="U64" s="39"/>
      <c r="V64" s="39"/>
      <c r="W64" s="39"/>
      <c r="X64" s="40"/>
      <c r="Y64" s="41"/>
      <c r="Z64" s="40"/>
      <c r="AA64" s="102"/>
      <c r="AB64" s="9"/>
      <c r="AC64" s="48">
        <f t="shared" si="51"/>
        <v>0</v>
      </c>
      <c r="AD64" s="48">
        <f t="shared" si="52"/>
        <v>0</v>
      </c>
      <c r="AE64" s="48">
        <f t="shared" si="53"/>
        <v>0</v>
      </c>
      <c r="AF64" s="48">
        <f t="shared" si="84"/>
        <v>0</v>
      </c>
      <c r="AG64" s="48">
        <f t="shared" si="54"/>
        <v>0</v>
      </c>
      <c r="AH64" s="14" t="str">
        <f>IF(I64="","",申込書!$AB$6)</f>
        <v/>
      </c>
      <c r="AI64" s="49" t="str">
        <f t="shared" si="55"/>
        <v/>
      </c>
      <c r="AJ64" s="49" t="str">
        <f t="shared" si="6"/>
        <v/>
      </c>
      <c r="AK64" s="50"/>
      <c r="AL64" s="23"/>
      <c r="AR64">
        <v>59</v>
      </c>
      <c r="AS64">
        <f t="shared" si="85"/>
        <v>0</v>
      </c>
      <c r="AT64" t="str">
        <f t="shared" si="86"/>
        <v/>
      </c>
      <c r="AU64">
        <f t="shared" si="58"/>
        <v>0</v>
      </c>
      <c r="AV64" t="str">
        <f t="shared" si="59"/>
        <v/>
      </c>
      <c r="AW64" t="str">
        <f t="shared" si="10"/>
        <v/>
      </c>
      <c r="AX64">
        <f t="shared" si="39"/>
        <v>75</v>
      </c>
      <c r="AY64">
        <f t="shared" si="40"/>
        <v>12</v>
      </c>
      <c r="AZ64">
        <v>0</v>
      </c>
      <c r="BA64" t="str">
        <f t="shared" si="60"/>
        <v xml:space="preserve"> </v>
      </c>
      <c r="BB64">
        <v>59</v>
      </c>
      <c r="BC64" t="str">
        <f t="shared" si="41"/>
        <v/>
      </c>
      <c r="BD64" t="str">
        <f t="shared" si="61"/>
        <v>19000100</v>
      </c>
      <c r="BE64" t="str">
        <f t="shared" si="62"/>
        <v/>
      </c>
      <c r="BF64" t="str">
        <f t="shared" si="63"/>
        <v/>
      </c>
      <c r="BG64" t="str">
        <f t="shared" si="64"/>
        <v/>
      </c>
      <c r="BH64">
        <f t="shared" si="65"/>
        <v>0</v>
      </c>
      <c r="BI64">
        <f t="shared" si="66"/>
        <v>0</v>
      </c>
      <c r="BJ64" t="str">
        <f t="shared" si="42"/>
        <v/>
      </c>
      <c r="BK64" s="27" t="str">
        <f t="shared" si="67"/>
        <v/>
      </c>
      <c r="BL64" s="27" t="str">
        <f t="shared" si="68"/>
        <v/>
      </c>
      <c r="BM64" s="27" t="str">
        <f t="shared" si="69"/>
        <v/>
      </c>
      <c r="BN64" s="27" t="str">
        <f t="shared" si="70"/>
        <v/>
      </c>
      <c r="BO64" s="27" t="str">
        <f t="shared" si="71"/>
        <v/>
      </c>
      <c r="BP64" s="27">
        <f t="shared" si="72"/>
        <v>0</v>
      </c>
      <c r="BQ64" s="27" t="str">
        <f t="shared" si="73"/>
        <v/>
      </c>
      <c r="BR64" s="27" t="str">
        <f t="shared" si="74"/>
        <v/>
      </c>
      <c r="BS64" s="27">
        <f t="shared" si="75"/>
        <v>0</v>
      </c>
      <c r="BT64" s="27" t="str">
        <f t="shared" si="76"/>
        <v/>
      </c>
      <c r="BU64" s="27" t="str">
        <f t="shared" si="77"/>
        <v/>
      </c>
      <c r="BV64" s="27" t="str">
        <f t="shared" si="78"/>
        <v>999:99.99</v>
      </c>
      <c r="BW64" s="27" t="str">
        <f t="shared" si="79"/>
        <v>999:99.99</v>
      </c>
      <c r="BX64" s="27" t="str">
        <f t="shared" si="80"/>
        <v>999:99.99</v>
      </c>
      <c r="BY64" s="58" t="str">
        <f t="shared" si="32"/>
        <v>1980/1/1</v>
      </c>
      <c r="CH64" s="3" t="str">
        <f t="shared" si="43"/>
        <v/>
      </c>
      <c r="CI64" s="3" t="str">
        <f t="shared" si="44"/>
        <v/>
      </c>
      <c r="CJ64" s="3">
        <f t="shared" si="45"/>
        <v>0</v>
      </c>
      <c r="CK64" s="3" t="str">
        <f t="shared" si="46"/>
        <v/>
      </c>
      <c r="CL64" s="3">
        <f t="shared" si="47"/>
        <v>0</v>
      </c>
      <c r="CM64" s="3">
        <v>1</v>
      </c>
      <c r="CN64" s="85" t="str">
        <f t="shared" si="81"/>
        <v/>
      </c>
      <c r="CO64" s="3">
        <f t="shared" si="48"/>
        <v>0</v>
      </c>
      <c r="CS64" s="94" t="str">
        <f t="shared" si="49"/>
        <v/>
      </c>
    </row>
    <row r="65" spans="1:97" ht="24.75" customHeight="1">
      <c r="A65" s="33" t="str">
        <f t="shared" si="83"/>
        <v/>
      </c>
      <c r="B65" s="37"/>
      <c r="C65" s="93" t="str">
        <f t="shared" si="35"/>
        <v/>
      </c>
      <c r="D65" s="38"/>
      <c r="E65" s="38"/>
      <c r="F65" s="38"/>
      <c r="G65" s="33" t="str">
        <f t="shared" si="50"/>
        <v/>
      </c>
      <c r="H65" s="84" t="str">
        <f t="shared" si="36"/>
        <v/>
      </c>
      <c r="I65" s="39"/>
      <c r="J65" s="39"/>
      <c r="K65" s="39"/>
      <c r="L65" s="39"/>
      <c r="M65" s="39"/>
      <c r="N65" s="40"/>
      <c r="O65" s="40"/>
      <c r="P65" s="39"/>
      <c r="Q65" s="40"/>
      <c r="R65" s="40"/>
      <c r="S65" s="39"/>
      <c r="T65" s="39"/>
      <c r="U65" s="39"/>
      <c r="V65" s="39"/>
      <c r="W65" s="39"/>
      <c r="X65" s="40"/>
      <c r="Y65" s="41"/>
      <c r="Z65" s="40"/>
      <c r="AA65" s="102"/>
      <c r="AB65" s="9"/>
      <c r="AC65" s="48">
        <f t="shared" si="51"/>
        <v>0</v>
      </c>
      <c r="AD65" s="48">
        <f t="shared" si="52"/>
        <v>0</v>
      </c>
      <c r="AE65" s="48">
        <f t="shared" si="53"/>
        <v>0</v>
      </c>
      <c r="AF65" s="48">
        <f t="shared" si="84"/>
        <v>0</v>
      </c>
      <c r="AG65" s="48">
        <f t="shared" si="54"/>
        <v>0</v>
      </c>
      <c r="AH65" s="14" t="str">
        <f>IF(I65="","",申込書!$AB$6)</f>
        <v/>
      </c>
      <c r="AI65" s="49" t="str">
        <f t="shared" si="55"/>
        <v/>
      </c>
      <c r="AJ65" s="49" t="str">
        <f t="shared" si="6"/>
        <v/>
      </c>
      <c r="AK65" s="50"/>
      <c r="AL65" s="23"/>
      <c r="AR65">
        <v>60</v>
      </c>
      <c r="AS65">
        <f t="shared" si="85"/>
        <v>0</v>
      </c>
      <c r="AT65" t="str">
        <f t="shared" si="86"/>
        <v/>
      </c>
      <c r="AU65">
        <f t="shared" si="58"/>
        <v>0</v>
      </c>
      <c r="AV65" t="str">
        <f t="shared" si="59"/>
        <v/>
      </c>
      <c r="AW65" t="str">
        <f t="shared" si="10"/>
        <v/>
      </c>
      <c r="AX65">
        <f t="shared" si="39"/>
        <v>75</v>
      </c>
      <c r="AY65">
        <f t="shared" si="40"/>
        <v>12</v>
      </c>
      <c r="AZ65">
        <v>0</v>
      </c>
      <c r="BA65" t="str">
        <f t="shared" si="60"/>
        <v xml:space="preserve"> </v>
      </c>
      <c r="BB65">
        <v>60</v>
      </c>
      <c r="BC65" t="str">
        <f t="shared" si="41"/>
        <v/>
      </c>
      <c r="BD65" t="str">
        <f t="shared" si="61"/>
        <v>19000100</v>
      </c>
      <c r="BE65" t="str">
        <f t="shared" si="62"/>
        <v/>
      </c>
      <c r="BF65" t="str">
        <f t="shared" si="63"/>
        <v/>
      </c>
      <c r="BG65" t="str">
        <f t="shared" si="64"/>
        <v/>
      </c>
      <c r="BH65">
        <f t="shared" si="65"/>
        <v>0</v>
      </c>
      <c r="BI65">
        <f t="shared" si="66"/>
        <v>0</v>
      </c>
      <c r="BJ65" t="str">
        <f t="shared" si="42"/>
        <v/>
      </c>
      <c r="BK65" s="27" t="str">
        <f t="shared" si="67"/>
        <v/>
      </c>
      <c r="BL65" s="27" t="str">
        <f t="shared" si="68"/>
        <v/>
      </c>
      <c r="BM65" s="27" t="str">
        <f t="shared" si="69"/>
        <v/>
      </c>
      <c r="BN65" s="27" t="str">
        <f t="shared" si="70"/>
        <v/>
      </c>
      <c r="BO65" s="27" t="str">
        <f t="shared" si="71"/>
        <v/>
      </c>
      <c r="BP65" s="27">
        <f t="shared" si="72"/>
        <v>0</v>
      </c>
      <c r="BQ65" s="27" t="str">
        <f t="shared" si="73"/>
        <v/>
      </c>
      <c r="BR65" s="27" t="str">
        <f t="shared" si="74"/>
        <v/>
      </c>
      <c r="BS65" s="27">
        <f t="shared" si="75"/>
        <v>0</v>
      </c>
      <c r="BT65" s="27" t="str">
        <f t="shared" si="76"/>
        <v/>
      </c>
      <c r="BU65" s="27" t="str">
        <f t="shared" si="77"/>
        <v/>
      </c>
      <c r="BV65" s="27" t="str">
        <f t="shared" si="78"/>
        <v>999:99.99</v>
      </c>
      <c r="BW65" s="27" t="str">
        <f t="shared" si="79"/>
        <v>999:99.99</v>
      </c>
      <c r="BX65" s="27" t="str">
        <f t="shared" si="80"/>
        <v>999:99.99</v>
      </c>
      <c r="BY65" s="58" t="str">
        <f t="shared" si="32"/>
        <v>1980/1/1</v>
      </c>
      <c r="CH65" s="3" t="str">
        <f t="shared" si="43"/>
        <v/>
      </c>
      <c r="CI65" s="3" t="str">
        <f t="shared" si="44"/>
        <v/>
      </c>
      <c r="CJ65" s="3">
        <f t="shared" si="45"/>
        <v>0</v>
      </c>
      <c r="CK65" s="3" t="str">
        <f t="shared" si="46"/>
        <v/>
      </c>
      <c r="CL65" s="3">
        <f t="shared" si="47"/>
        <v>0</v>
      </c>
      <c r="CM65" s="3">
        <v>1</v>
      </c>
      <c r="CN65" s="85" t="str">
        <f t="shared" si="81"/>
        <v/>
      </c>
      <c r="CO65" s="3">
        <f t="shared" si="48"/>
        <v>0</v>
      </c>
      <c r="CS65" s="94" t="str">
        <f t="shared" si="49"/>
        <v/>
      </c>
    </row>
    <row r="66" spans="1:97" ht="24.75" customHeight="1">
      <c r="A66" s="33" t="str">
        <f t="shared" si="83"/>
        <v/>
      </c>
      <c r="B66" s="37"/>
      <c r="C66" s="93" t="str">
        <f t="shared" si="35"/>
        <v/>
      </c>
      <c r="D66" s="38"/>
      <c r="E66" s="38"/>
      <c r="F66" s="38"/>
      <c r="G66" s="33" t="str">
        <f t="shared" si="50"/>
        <v/>
      </c>
      <c r="H66" s="84" t="str">
        <f t="shared" si="36"/>
        <v/>
      </c>
      <c r="I66" s="39"/>
      <c r="J66" s="39"/>
      <c r="K66" s="39"/>
      <c r="L66" s="39"/>
      <c r="M66" s="39"/>
      <c r="N66" s="40"/>
      <c r="O66" s="40"/>
      <c r="P66" s="39"/>
      <c r="Q66" s="40"/>
      <c r="R66" s="40"/>
      <c r="S66" s="39"/>
      <c r="T66" s="39"/>
      <c r="U66" s="39"/>
      <c r="V66" s="39"/>
      <c r="W66" s="39"/>
      <c r="X66" s="40"/>
      <c r="Y66" s="41"/>
      <c r="Z66" s="40"/>
      <c r="AA66" s="102"/>
      <c r="AB66" s="9"/>
      <c r="AC66" s="48">
        <f t="shared" si="51"/>
        <v>0</v>
      </c>
      <c r="AD66" s="48">
        <f t="shared" si="52"/>
        <v>0</v>
      </c>
      <c r="AE66" s="48">
        <f t="shared" si="53"/>
        <v>0</v>
      </c>
      <c r="AF66" s="48">
        <f t="shared" si="84"/>
        <v>0</v>
      </c>
      <c r="AG66" s="48">
        <f t="shared" si="54"/>
        <v>0</v>
      </c>
      <c r="AH66" s="14" t="str">
        <f>IF(I66="","",申込書!$AB$6)</f>
        <v/>
      </c>
      <c r="AI66" s="49" t="str">
        <f t="shared" si="55"/>
        <v/>
      </c>
      <c r="AJ66" s="49" t="str">
        <f t="shared" si="6"/>
        <v/>
      </c>
      <c r="AK66" s="50"/>
      <c r="AL66" s="23"/>
      <c r="AR66">
        <v>61</v>
      </c>
      <c r="AS66">
        <f t="shared" si="85"/>
        <v>0</v>
      </c>
      <c r="AT66" t="str">
        <f t="shared" si="86"/>
        <v/>
      </c>
      <c r="AU66">
        <f t="shared" si="58"/>
        <v>0</v>
      </c>
      <c r="AV66" t="str">
        <f t="shared" si="59"/>
        <v/>
      </c>
      <c r="AW66" t="str">
        <f t="shared" si="10"/>
        <v/>
      </c>
      <c r="AX66">
        <f t="shared" si="39"/>
        <v>75</v>
      </c>
      <c r="AY66">
        <f t="shared" si="40"/>
        <v>12</v>
      </c>
      <c r="AZ66">
        <v>0</v>
      </c>
      <c r="BA66" t="str">
        <f t="shared" si="60"/>
        <v xml:space="preserve"> </v>
      </c>
      <c r="BB66">
        <v>61</v>
      </c>
      <c r="BC66" t="str">
        <f t="shared" si="41"/>
        <v/>
      </c>
      <c r="BD66" t="str">
        <f t="shared" si="61"/>
        <v>19000100</v>
      </c>
      <c r="BE66" t="str">
        <f t="shared" si="62"/>
        <v/>
      </c>
      <c r="BF66" t="str">
        <f t="shared" si="63"/>
        <v/>
      </c>
      <c r="BG66" t="str">
        <f t="shared" si="64"/>
        <v/>
      </c>
      <c r="BH66">
        <f t="shared" si="65"/>
        <v>0</v>
      </c>
      <c r="BI66">
        <f t="shared" si="66"/>
        <v>0</v>
      </c>
      <c r="BJ66" t="str">
        <f t="shared" si="42"/>
        <v/>
      </c>
      <c r="BK66" s="27" t="str">
        <f t="shared" si="67"/>
        <v/>
      </c>
      <c r="BL66" s="27" t="str">
        <f t="shared" si="68"/>
        <v/>
      </c>
      <c r="BM66" s="27" t="str">
        <f t="shared" si="69"/>
        <v/>
      </c>
      <c r="BN66" s="27" t="str">
        <f t="shared" si="70"/>
        <v/>
      </c>
      <c r="BO66" s="27" t="str">
        <f t="shared" si="71"/>
        <v/>
      </c>
      <c r="BP66" s="27">
        <f t="shared" si="72"/>
        <v>0</v>
      </c>
      <c r="BQ66" s="27" t="str">
        <f t="shared" si="73"/>
        <v/>
      </c>
      <c r="BR66" s="27" t="str">
        <f t="shared" si="74"/>
        <v/>
      </c>
      <c r="BS66" s="27">
        <f t="shared" si="75"/>
        <v>0</v>
      </c>
      <c r="BT66" s="27" t="str">
        <f t="shared" si="76"/>
        <v/>
      </c>
      <c r="BU66" s="27" t="str">
        <f t="shared" si="77"/>
        <v/>
      </c>
      <c r="BV66" s="27" t="str">
        <f t="shared" si="78"/>
        <v>999:99.99</v>
      </c>
      <c r="BW66" s="27" t="str">
        <f t="shared" si="79"/>
        <v>999:99.99</v>
      </c>
      <c r="BX66" s="27" t="str">
        <f t="shared" si="80"/>
        <v>999:99.99</v>
      </c>
      <c r="BY66" s="58" t="str">
        <f t="shared" si="32"/>
        <v>1980/1/1</v>
      </c>
      <c r="CH66" s="3" t="str">
        <f t="shared" si="43"/>
        <v/>
      </c>
      <c r="CI66" s="3" t="str">
        <f t="shared" si="44"/>
        <v/>
      </c>
      <c r="CJ66" s="3">
        <f t="shared" si="45"/>
        <v>0</v>
      </c>
      <c r="CK66" s="3" t="str">
        <f t="shared" si="46"/>
        <v/>
      </c>
      <c r="CL66" s="3">
        <f t="shared" si="47"/>
        <v>0</v>
      </c>
      <c r="CM66" s="3">
        <v>1</v>
      </c>
      <c r="CN66" s="85" t="str">
        <f t="shared" si="81"/>
        <v/>
      </c>
      <c r="CO66" s="3">
        <f t="shared" si="48"/>
        <v>0</v>
      </c>
      <c r="CS66" s="94" t="str">
        <f t="shared" si="49"/>
        <v/>
      </c>
    </row>
    <row r="67" spans="1:97" ht="24.75" customHeight="1">
      <c r="A67" s="33" t="str">
        <f t="shared" si="83"/>
        <v/>
      </c>
      <c r="B67" s="37"/>
      <c r="C67" s="93" t="str">
        <f t="shared" si="35"/>
        <v/>
      </c>
      <c r="D67" s="38"/>
      <c r="E67" s="38"/>
      <c r="F67" s="38"/>
      <c r="G67" s="33" t="str">
        <f t="shared" si="50"/>
        <v/>
      </c>
      <c r="H67" s="84" t="str">
        <f t="shared" si="36"/>
        <v/>
      </c>
      <c r="I67" s="39"/>
      <c r="J67" s="39"/>
      <c r="K67" s="39"/>
      <c r="L67" s="39"/>
      <c r="M67" s="39"/>
      <c r="N67" s="40"/>
      <c r="O67" s="40"/>
      <c r="P67" s="39"/>
      <c r="Q67" s="40"/>
      <c r="R67" s="40"/>
      <c r="S67" s="39"/>
      <c r="T67" s="39"/>
      <c r="U67" s="39"/>
      <c r="V67" s="39"/>
      <c r="W67" s="39"/>
      <c r="X67" s="40"/>
      <c r="Y67" s="41"/>
      <c r="Z67" s="40"/>
      <c r="AA67" s="102"/>
      <c r="AB67" s="9"/>
      <c r="AC67" s="48">
        <f t="shared" si="51"/>
        <v>0</v>
      </c>
      <c r="AD67" s="48">
        <f t="shared" si="52"/>
        <v>0</v>
      </c>
      <c r="AE67" s="48">
        <f t="shared" si="53"/>
        <v>0</v>
      </c>
      <c r="AF67" s="48">
        <f t="shared" si="84"/>
        <v>0</v>
      </c>
      <c r="AG67" s="48">
        <f t="shared" si="54"/>
        <v>0</v>
      </c>
      <c r="AH67" s="14" t="str">
        <f>IF(I67="","",申込書!$AB$6)</f>
        <v/>
      </c>
      <c r="AI67" s="49" t="str">
        <f t="shared" si="55"/>
        <v/>
      </c>
      <c r="AJ67" s="49" t="str">
        <f t="shared" si="6"/>
        <v/>
      </c>
      <c r="AK67" s="50"/>
      <c r="AL67" s="23"/>
      <c r="AR67">
        <v>62</v>
      </c>
      <c r="AS67">
        <f t="shared" si="85"/>
        <v>0</v>
      </c>
      <c r="AT67" t="str">
        <f t="shared" si="86"/>
        <v/>
      </c>
      <c r="AU67">
        <f t="shared" si="58"/>
        <v>0</v>
      </c>
      <c r="AV67" t="str">
        <f t="shared" si="59"/>
        <v/>
      </c>
      <c r="AW67" t="str">
        <f t="shared" si="10"/>
        <v/>
      </c>
      <c r="AX67">
        <f t="shared" si="39"/>
        <v>75</v>
      </c>
      <c r="AY67">
        <f t="shared" si="40"/>
        <v>12</v>
      </c>
      <c r="AZ67">
        <v>0</v>
      </c>
      <c r="BA67" t="str">
        <f t="shared" si="60"/>
        <v xml:space="preserve"> </v>
      </c>
      <c r="BB67">
        <v>62</v>
      </c>
      <c r="BC67" t="str">
        <f t="shared" si="41"/>
        <v/>
      </c>
      <c r="BD67" t="str">
        <f t="shared" si="61"/>
        <v>19000100</v>
      </c>
      <c r="BE67" t="str">
        <f t="shared" si="62"/>
        <v/>
      </c>
      <c r="BF67" t="str">
        <f t="shared" si="63"/>
        <v/>
      </c>
      <c r="BG67" t="str">
        <f t="shared" si="64"/>
        <v/>
      </c>
      <c r="BH67">
        <f t="shared" si="65"/>
        <v>0</v>
      </c>
      <c r="BI67">
        <f t="shared" si="66"/>
        <v>0</v>
      </c>
      <c r="BJ67" t="str">
        <f t="shared" si="42"/>
        <v/>
      </c>
      <c r="BK67" s="27" t="str">
        <f t="shared" si="67"/>
        <v/>
      </c>
      <c r="BL67" s="27" t="str">
        <f t="shared" si="68"/>
        <v/>
      </c>
      <c r="BM67" s="27" t="str">
        <f t="shared" si="69"/>
        <v/>
      </c>
      <c r="BN67" s="27" t="str">
        <f t="shared" si="70"/>
        <v/>
      </c>
      <c r="BO67" s="27" t="str">
        <f t="shared" si="71"/>
        <v/>
      </c>
      <c r="BP67" s="27">
        <f t="shared" si="72"/>
        <v>0</v>
      </c>
      <c r="BQ67" s="27" t="str">
        <f t="shared" si="73"/>
        <v/>
      </c>
      <c r="BR67" s="27" t="str">
        <f t="shared" si="74"/>
        <v/>
      </c>
      <c r="BS67" s="27">
        <f t="shared" si="75"/>
        <v>0</v>
      </c>
      <c r="BT67" s="27" t="str">
        <f t="shared" si="76"/>
        <v/>
      </c>
      <c r="BU67" s="27" t="str">
        <f t="shared" si="77"/>
        <v/>
      </c>
      <c r="BV67" s="27" t="str">
        <f t="shared" si="78"/>
        <v>999:99.99</v>
      </c>
      <c r="BW67" s="27" t="str">
        <f t="shared" si="79"/>
        <v>999:99.99</v>
      </c>
      <c r="BX67" s="27" t="str">
        <f t="shared" si="80"/>
        <v>999:99.99</v>
      </c>
      <c r="BY67" s="58" t="str">
        <f t="shared" si="32"/>
        <v>1980/1/1</v>
      </c>
      <c r="CH67" s="3" t="str">
        <f t="shared" si="43"/>
        <v/>
      </c>
      <c r="CI67" s="3" t="str">
        <f t="shared" si="44"/>
        <v/>
      </c>
      <c r="CJ67" s="3">
        <f t="shared" si="45"/>
        <v>0</v>
      </c>
      <c r="CK67" s="3" t="str">
        <f t="shared" si="46"/>
        <v/>
      </c>
      <c r="CL67" s="3">
        <f t="shared" si="47"/>
        <v>0</v>
      </c>
      <c r="CM67" s="3">
        <v>1</v>
      </c>
      <c r="CN67" s="85" t="str">
        <f t="shared" si="81"/>
        <v/>
      </c>
      <c r="CO67" s="3">
        <f t="shared" si="48"/>
        <v>0</v>
      </c>
      <c r="CS67" s="94" t="str">
        <f t="shared" si="49"/>
        <v/>
      </c>
    </row>
    <row r="68" spans="1:97" ht="24.75" customHeight="1">
      <c r="A68" s="33" t="str">
        <f t="shared" si="83"/>
        <v/>
      </c>
      <c r="B68" s="37"/>
      <c r="C68" s="93" t="str">
        <f t="shared" si="35"/>
        <v/>
      </c>
      <c r="D68" s="38"/>
      <c r="E68" s="38"/>
      <c r="F68" s="38"/>
      <c r="G68" s="33" t="str">
        <f t="shared" si="50"/>
        <v/>
      </c>
      <c r="H68" s="84" t="str">
        <f t="shared" si="36"/>
        <v/>
      </c>
      <c r="I68" s="39"/>
      <c r="J68" s="39"/>
      <c r="K68" s="39"/>
      <c r="L68" s="39"/>
      <c r="M68" s="39"/>
      <c r="N68" s="40"/>
      <c r="O68" s="40"/>
      <c r="P68" s="39"/>
      <c r="Q68" s="40"/>
      <c r="R68" s="40"/>
      <c r="S68" s="39"/>
      <c r="T68" s="39"/>
      <c r="U68" s="39"/>
      <c r="V68" s="39"/>
      <c r="W68" s="39"/>
      <c r="X68" s="40"/>
      <c r="Y68" s="41"/>
      <c r="Z68" s="40"/>
      <c r="AA68" s="102"/>
      <c r="AB68" s="9"/>
      <c r="AC68" s="48">
        <f t="shared" si="51"/>
        <v>0</v>
      </c>
      <c r="AD68" s="48">
        <f t="shared" si="52"/>
        <v>0</v>
      </c>
      <c r="AE68" s="48">
        <f t="shared" si="53"/>
        <v>0</v>
      </c>
      <c r="AF68" s="48">
        <f t="shared" si="84"/>
        <v>0</v>
      </c>
      <c r="AG68" s="48">
        <f t="shared" si="54"/>
        <v>0</v>
      </c>
      <c r="AH68" s="14" t="str">
        <f>IF(I68="","",申込書!$AB$6)</f>
        <v/>
      </c>
      <c r="AI68" s="49" t="str">
        <f t="shared" si="55"/>
        <v/>
      </c>
      <c r="AJ68" s="49" t="str">
        <f t="shared" si="6"/>
        <v/>
      </c>
      <c r="AK68" s="50"/>
      <c r="AL68" s="23"/>
      <c r="AR68">
        <v>63</v>
      </c>
      <c r="AS68">
        <f t="shared" si="85"/>
        <v>0</v>
      </c>
      <c r="AT68" t="str">
        <f t="shared" si="86"/>
        <v/>
      </c>
      <c r="AU68">
        <f t="shared" si="58"/>
        <v>0</v>
      </c>
      <c r="AV68" t="str">
        <f t="shared" si="59"/>
        <v/>
      </c>
      <c r="AW68" t="str">
        <f t="shared" si="10"/>
        <v/>
      </c>
      <c r="AX68">
        <f t="shared" si="39"/>
        <v>75</v>
      </c>
      <c r="AY68">
        <f t="shared" si="40"/>
        <v>12</v>
      </c>
      <c r="AZ68">
        <v>0</v>
      </c>
      <c r="BA68" t="str">
        <f t="shared" si="60"/>
        <v xml:space="preserve"> </v>
      </c>
      <c r="BB68">
        <v>63</v>
      </c>
      <c r="BC68" t="str">
        <f t="shared" si="41"/>
        <v/>
      </c>
      <c r="BD68" t="str">
        <f t="shared" si="61"/>
        <v>19000100</v>
      </c>
      <c r="BE68" t="str">
        <f t="shared" si="62"/>
        <v/>
      </c>
      <c r="BF68" t="str">
        <f t="shared" si="63"/>
        <v/>
      </c>
      <c r="BG68" t="str">
        <f t="shared" si="64"/>
        <v/>
      </c>
      <c r="BH68">
        <f t="shared" si="65"/>
        <v>0</v>
      </c>
      <c r="BI68">
        <f t="shared" si="66"/>
        <v>0</v>
      </c>
      <c r="BJ68" t="str">
        <f t="shared" si="42"/>
        <v/>
      </c>
      <c r="BK68" s="27" t="str">
        <f t="shared" si="67"/>
        <v/>
      </c>
      <c r="BL68" s="27" t="str">
        <f t="shared" si="68"/>
        <v/>
      </c>
      <c r="BM68" s="27" t="str">
        <f t="shared" si="69"/>
        <v/>
      </c>
      <c r="BN68" s="27" t="str">
        <f t="shared" si="70"/>
        <v/>
      </c>
      <c r="BO68" s="27" t="str">
        <f t="shared" si="71"/>
        <v/>
      </c>
      <c r="BP68" s="27">
        <f t="shared" si="72"/>
        <v>0</v>
      </c>
      <c r="BQ68" s="27" t="str">
        <f t="shared" si="73"/>
        <v/>
      </c>
      <c r="BR68" s="27" t="str">
        <f t="shared" si="74"/>
        <v/>
      </c>
      <c r="BS68" s="27">
        <f t="shared" si="75"/>
        <v>0</v>
      </c>
      <c r="BT68" s="27" t="str">
        <f t="shared" si="76"/>
        <v/>
      </c>
      <c r="BU68" s="27" t="str">
        <f t="shared" si="77"/>
        <v/>
      </c>
      <c r="BV68" s="27" t="str">
        <f t="shared" si="78"/>
        <v>999:99.99</v>
      </c>
      <c r="BW68" s="27" t="str">
        <f t="shared" si="79"/>
        <v>999:99.99</v>
      </c>
      <c r="BX68" s="27" t="str">
        <f t="shared" si="80"/>
        <v>999:99.99</v>
      </c>
      <c r="BY68" s="58" t="str">
        <f t="shared" si="32"/>
        <v>1980/1/1</v>
      </c>
      <c r="CH68" s="3" t="str">
        <f t="shared" si="43"/>
        <v/>
      </c>
      <c r="CI68" s="3" t="str">
        <f t="shared" si="44"/>
        <v/>
      </c>
      <c r="CJ68" s="3">
        <f t="shared" si="45"/>
        <v>0</v>
      </c>
      <c r="CK68" s="3" t="str">
        <f t="shared" si="46"/>
        <v/>
      </c>
      <c r="CL68" s="3">
        <f t="shared" si="47"/>
        <v>0</v>
      </c>
      <c r="CM68" s="3">
        <v>1</v>
      </c>
      <c r="CN68" s="85" t="str">
        <f t="shared" si="81"/>
        <v/>
      </c>
      <c r="CO68" s="3">
        <f t="shared" si="48"/>
        <v>0</v>
      </c>
      <c r="CS68" s="94" t="str">
        <f t="shared" si="49"/>
        <v/>
      </c>
    </row>
    <row r="69" spans="1:97" ht="24.75" customHeight="1">
      <c r="A69" s="33" t="str">
        <f t="shared" si="83"/>
        <v/>
      </c>
      <c r="B69" s="37"/>
      <c r="C69" s="93" t="str">
        <f t="shared" si="35"/>
        <v/>
      </c>
      <c r="D69" s="38"/>
      <c r="E69" s="38"/>
      <c r="F69" s="38"/>
      <c r="G69" s="33" t="str">
        <f t="shared" si="50"/>
        <v/>
      </c>
      <c r="H69" s="84" t="str">
        <f t="shared" si="36"/>
        <v/>
      </c>
      <c r="I69" s="39"/>
      <c r="J69" s="39"/>
      <c r="K69" s="39"/>
      <c r="L69" s="39"/>
      <c r="M69" s="39"/>
      <c r="N69" s="40"/>
      <c r="O69" s="40"/>
      <c r="P69" s="39"/>
      <c r="Q69" s="40"/>
      <c r="R69" s="40"/>
      <c r="S69" s="39"/>
      <c r="T69" s="39"/>
      <c r="U69" s="39"/>
      <c r="V69" s="39"/>
      <c r="W69" s="39"/>
      <c r="X69" s="40"/>
      <c r="Y69" s="41"/>
      <c r="Z69" s="40"/>
      <c r="AA69" s="102"/>
      <c r="AB69" s="9"/>
      <c r="AC69" s="48">
        <f t="shared" si="51"/>
        <v>0</v>
      </c>
      <c r="AD69" s="48">
        <f t="shared" si="52"/>
        <v>0</v>
      </c>
      <c r="AE69" s="48">
        <f t="shared" si="53"/>
        <v>0</v>
      </c>
      <c r="AF69" s="48">
        <f t="shared" si="84"/>
        <v>0</v>
      </c>
      <c r="AG69" s="48">
        <f t="shared" si="54"/>
        <v>0</v>
      </c>
      <c r="AH69" s="14" t="str">
        <f>IF(I69="","",申込書!$AB$6)</f>
        <v/>
      </c>
      <c r="AI69" s="49" t="str">
        <f t="shared" si="55"/>
        <v/>
      </c>
      <c r="AJ69" s="49" t="str">
        <f t="shared" si="6"/>
        <v/>
      </c>
      <c r="AK69" s="50"/>
      <c r="AL69" s="23"/>
      <c r="AR69">
        <v>64</v>
      </c>
      <c r="AS69">
        <f t="shared" si="85"/>
        <v>0</v>
      </c>
      <c r="AT69" t="str">
        <f t="shared" si="86"/>
        <v/>
      </c>
      <c r="AU69">
        <f t="shared" si="58"/>
        <v>0</v>
      </c>
      <c r="AV69" t="str">
        <f t="shared" si="59"/>
        <v/>
      </c>
      <c r="AW69" t="str">
        <f t="shared" si="10"/>
        <v/>
      </c>
      <c r="AX69">
        <f t="shared" si="39"/>
        <v>75</v>
      </c>
      <c r="AY69">
        <f t="shared" si="40"/>
        <v>12</v>
      </c>
      <c r="AZ69">
        <v>0</v>
      </c>
      <c r="BA69" t="str">
        <f t="shared" si="60"/>
        <v xml:space="preserve"> </v>
      </c>
      <c r="BB69">
        <v>64</v>
      </c>
      <c r="BC69" t="str">
        <f t="shared" si="41"/>
        <v/>
      </c>
      <c r="BD69" t="str">
        <f t="shared" si="61"/>
        <v>19000100</v>
      </c>
      <c r="BE69" t="str">
        <f t="shared" si="62"/>
        <v/>
      </c>
      <c r="BF69" t="str">
        <f t="shared" si="63"/>
        <v/>
      </c>
      <c r="BG69" t="str">
        <f t="shared" si="64"/>
        <v/>
      </c>
      <c r="BH69">
        <f t="shared" si="65"/>
        <v>0</v>
      </c>
      <c r="BI69">
        <f t="shared" si="66"/>
        <v>0</v>
      </c>
      <c r="BJ69" t="str">
        <f t="shared" si="42"/>
        <v/>
      </c>
      <c r="BK69" s="27" t="str">
        <f t="shared" si="67"/>
        <v/>
      </c>
      <c r="BL69" s="27" t="str">
        <f t="shared" si="68"/>
        <v/>
      </c>
      <c r="BM69" s="27" t="str">
        <f t="shared" si="69"/>
        <v/>
      </c>
      <c r="BN69" s="27" t="str">
        <f t="shared" si="70"/>
        <v/>
      </c>
      <c r="BO69" s="27" t="str">
        <f t="shared" si="71"/>
        <v/>
      </c>
      <c r="BP69" s="27">
        <f t="shared" si="72"/>
        <v>0</v>
      </c>
      <c r="BQ69" s="27" t="str">
        <f t="shared" si="73"/>
        <v/>
      </c>
      <c r="BR69" s="27" t="str">
        <f t="shared" si="74"/>
        <v/>
      </c>
      <c r="BS69" s="27">
        <f t="shared" si="75"/>
        <v>0</v>
      </c>
      <c r="BT69" s="27" t="str">
        <f t="shared" si="76"/>
        <v/>
      </c>
      <c r="BU69" s="27" t="str">
        <f t="shared" si="77"/>
        <v/>
      </c>
      <c r="BV69" s="27" t="str">
        <f t="shared" si="78"/>
        <v>999:99.99</v>
      </c>
      <c r="BW69" s="27" t="str">
        <f t="shared" si="79"/>
        <v>999:99.99</v>
      </c>
      <c r="BX69" s="27" t="str">
        <f t="shared" si="80"/>
        <v>999:99.99</v>
      </c>
      <c r="BY69" s="58" t="str">
        <f t="shared" si="32"/>
        <v>1980/1/1</v>
      </c>
      <c r="CH69" s="3" t="str">
        <f t="shared" si="43"/>
        <v/>
      </c>
      <c r="CI69" s="3" t="str">
        <f t="shared" si="44"/>
        <v/>
      </c>
      <c r="CJ69" s="3">
        <f t="shared" si="45"/>
        <v>0</v>
      </c>
      <c r="CK69" s="3" t="str">
        <f t="shared" si="46"/>
        <v/>
      </c>
      <c r="CL69" s="3">
        <f t="shared" si="47"/>
        <v>0</v>
      </c>
      <c r="CM69" s="3">
        <v>1</v>
      </c>
      <c r="CN69" s="85" t="str">
        <f t="shared" si="81"/>
        <v/>
      </c>
      <c r="CO69" s="3">
        <f t="shared" si="48"/>
        <v>0</v>
      </c>
      <c r="CS69" s="94" t="str">
        <f t="shared" si="49"/>
        <v/>
      </c>
    </row>
    <row r="70" spans="1:97" ht="24.75" customHeight="1">
      <c r="A70" s="33" t="str">
        <f t="shared" si="83"/>
        <v/>
      </c>
      <c r="B70" s="37"/>
      <c r="C70" s="93" t="str">
        <f t="shared" si="35"/>
        <v/>
      </c>
      <c r="D70" s="38"/>
      <c r="E70" s="38"/>
      <c r="F70" s="38"/>
      <c r="G70" s="33" t="str">
        <f t="shared" ref="G70:G105" si="87">IF(B70="","",BC70)</f>
        <v/>
      </c>
      <c r="H70" s="84" t="str">
        <f t="shared" si="36"/>
        <v/>
      </c>
      <c r="I70" s="39"/>
      <c r="J70" s="39"/>
      <c r="K70" s="39"/>
      <c r="L70" s="39"/>
      <c r="M70" s="39"/>
      <c r="N70" s="40"/>
      <c r="O70" s="40"/>
      <c r="P70" s="39"/>
      <c r="Q70" s="40"/>
      <c r="R70" s="40"/>
      <c r="S70" s="39"/>
      <c r="T70" s="39"/>
      <c r="U70" s="39"/>
      <c r="V70" s="39"/>
      <c r="W70" s="39"/>
      <c r="X70" s="40"/>
      <c r="Y70" s="41"/>
      <c r="Z70" s="40"/>
      <c r="AA70" s="102"/>
      <c r="AB70" s="9"/>
      <c r="AC70" s="48">
        <f t="shared" ref="AC70:AC105" si="88">IF(M70="リレーのみ",0,IF(M70="",0,1))</f>
        <v>0</v>
      </c>
      <c r="AD70" s="48">
        <f t="shared" ref="AD70:AD105" si="89">IF(P70="",0,1)</f>
        <v>0</v>
      </c>
      <c r="AE70" s="48">
        <f t="shared" ref="AE70:AE105" si="90">IF(S70="",0,1)</f>
        <v>0</v>
      </c>
      <c r="AF70" s="48">
        <f t="shared" si="84"/>
        <v>0</v>
      </c>
      <c r="AG70" s="48">
        <f t="shared" ref="AG70:AG105" si="91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92">IF(OR(I70="",Y70=""),"",LEFT(Y70,2)&amp;RIGHT(Y70,3))</f>
        <v/>
      </c>
      <c r="AJ70" s="49" t="str">
        <f t="shared" ref="AJ70:AJ133" si="93">IF(OR(J70="",Z70=""),"",Z70)</f>
        <v/>
      </c>
      <c r="AK70" s="50"/>
      <c r="AL70" s="23"/>
      <c r="AR70">
        <v>65</v>
      </c>
      <c r="AS70">
        <f t="shared" si="85"/>
        <v>0</v>
      </c>
      <c r="AT70" t="str">
        <f t="shared" si="86"/>
        <v/>
      </c>
      <c r="AU70">
        <f t="shared" ref="AU70:AU105" si="94">LEN(TRIM(I70))+LEN(TRIM(J70))</f>
        <v>0</v>
      </c>
      <c r="AV70" t="str">
        <f t="shared" ref="AV70:AV101" si="95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33" si="96">IF(AV70="","",I70&amp;"  "&amp;J70)</f>
        <v/>
      </c>
      <c r="AX70">
        <f t="shared" si="39"/>
        <v>75</v>
      </c>
      <c r="AY70">
        <f t="shared" si="40"/>
        <v>12</v>
      </c>
      <c r="AZ70">
        <v>0</v>
      </c>
      <c r="BA70" t="str">
        <f t="shared" ref="BA70:BA105" si="97">K70&amp;" "&amp;L70</f>
        <v xml:space="preserve"> </v>
      </c>
      <c r="BB70">
        <v>65</v>
      </c>
      <c r="BC70" t="str">
        <f t="shared" si="41"/>
        <v/>
      </c>
      <c r="BD70" t="str">
        <f t="shared" ref="BD70:BD105" si="98">YEAR(B70)&amp;RIGHT("0"&amp;MONTH(B70),2)&amp;RIGHT("0"&amp;DAY(B70),2)</f>
        <v>19000100</v>
      </c>
      <c r="BE70" t="str">
        <f t="shared" ref="BE70:BE105" si="99">IF(B70="","",5)</f>
        <v/>
      </c>
      <c r="BF70" t="str">
        <f t="shared" ref="BF70:BF105" si="100">IF(B70="","",0)</f>
        <v/>
      </c>
      <c r="BG70" t="str">
        <f t="shared" ref="BG70:BG105" si="101">IF(B70="","",INT(($AP$2-BD70)/10000))</f>
        <v/>
      </c>
      <c r="BH70">
        <f t="shared" ref="BH70:BH105" si="102">IF(D70="100歳",1,IF(D70="他チーム",5,0))</f>
        <v>0</v>
      </c>
      <c r="BI70">
        <f t="shared" ref="BI70:BI105" si="103">IF(I70="",0,IF(AND(Y70="",Z70=""),0,5))</f>
        <v>0</v>
      </c>
      <c r="BJ70" t="str">
        <f t="shared" si="42"/>
        <v/>
      </c>
      <c r="BK70" s="27" t="str">
        <f t="shared" ref="BK70:BK105" si="104">IF(M70="","",VLOOKUP(M70,$AM$6:$AP$10,2,0))</f>
        <v/>
      </c>
      <c r="BL70" s="27" t="str">
        <f t="shared" ref="BL70:BL105" si="105">IF(P70="","",VLOOKUP(P70,$AM$6:$AP$10,2,0))</f>
        <v/>
      </c>
      <c r="BM70" s="27" t="str">
        <f t="shared" ref="BM70:BM105" si="106">IF(S70="","",VLOOKUP(S70,$AM$6:$AP$16,2,0)+IF(AZ70=0,1,0))</f>
        <v/>
      </c>
      <c r="BN70" s="27" t="str">
        <f t="shared" ref="BN70:BN105" si="107">IF(M70="","",VLOOKUP(M70,$AM$6:$AP$10,3,0))</f>
        <v/>
      </c>
      <c r="BO70" s="27" t="str">
        <f t="shared" ref="BO70:BO105" si="108">IF(M70="","",VLOOKUP(M70,$AM$6:$AP$10,4,0))</f>
        <v/>
      </c>
      <c r="BP70" s="27">
        <f t="shared" ref="BP70:BP105" si="109">IF(O70="オープン",5,0)</f>
        <v>0</v>
      </c>
      <c r="BQ70" s="27" t="str">
        <f t="shared" ref="BQ70:BQ105" si="110">IF(P70="","",VLOOKUP(P70,$AM$6:$AP$9,3,0))</f>
        <v/>
      </c>
      <c r="BR70" s="27" t="str">
        <f t="shared" ref="BR70:BR105" si="111">IF(P70="","",VLOOKUP(P70,$AM$6:$AP$9,4,0))</f>
        <v/>
      </c>
      <c r="BS70" s="27">
        <f t="shared" ref="BS70:BS105" si="112">IF(R70="オープン",5,0)</f>
        <v>0</v>
      </c>
      <c r="BT70" s="27" t="str">
        <f t="shared" ref="BT70:BT105" si="113">IF(S70="","",VLOOKUP(S70,$AM$6:$AP$16,3,0))</f>
        <v/>
      </c>
      <c r="BU70" s="27" t="str">
        <f t="shared" ref="BU70:BU105" si="114">IF(S70="","",VLOOKUP(S70,$AM$6:$AP$16,4,0))</f>
        <v/>
      </c>
      <c r="BV70" s="27" t="str">
        <f t="shared" ref="BV70:BV105" si="115">IF(N70="","999:99.99"," "&amp;LEFT(RIGHT("        "&amp;TEXT(N70,"0.00"),7),2)&amp;":"&amp;RIGHT(TEXT(N70,"0.00"),5))</f>
        <v>999:99.99</v>
      </c>
      <c r="BW70" s="27" t="str">
        <f t="shared" ref="BW70:BW105" si="116">IF(Q70="","999:99.99"," "&amp;LEFT(RIGHT("        "&amp;TEXT(Q70,"0.00"),7),2)&amp;":"&amp;RIGHT(TEXT(Q70,"0.00"),5))</f>
        <v>999:99.99</v>
      </c>
      <c r="BX70" s="27" t="str">
        <f t="shared" ref="BX70:BX105" si="117">IF(X70="","999:99.99"," "&amp;LEFT(RIGHT("        "&amp;TEXT(X70,"0.00"),7),2)&amp;":"&amp;RIGHT(TEXT(X70,"0.00"),5))</f>
        <v>999:99.99</v>
      </c>
      <c r="BY70" s="58" t="str">
        <f t="shared" ref="BY70:BY133" si="118">IF(B70="","1980/1/1",B70)</f>
        <v>1980/1/1</v>
      </c>
      <c r="CH70" s="3" t="str">
        <f t="shared" si="43"/>
        <v/>
      </c>
      <c r="CI70" s="3" t="str">
        <f t="shared" si="44"/>
        <v/>
      </c>
      <c r="CJ70" s="3">
        <f t="shared" si="45"/>
        <v>0</v>
      </c>
      <c r="CK70" s="3" t="str">
        <f t="shared" si="46"/>
        <v/>
      </c>
      <c r="CL70" s="3">
        <f t="shared" si="47"/>
        <v>0</v>
      </c>
      <c r="CM70" s="3">
        <v>1</v>
      </c>
      <c r="CN70" s="85" t="str">
        <f t="shared" ref="CN70:CN105" si="119">H70</f>
        <v/>
      </c>
      <c r="CO70" s="3">
        <f t="shared" si="48"/>
        <v>0</v>
      </c>
      <c r="CS70" s="94" t="str">
        <f t="shared" si="49"/>
        <v/>
      </c>
    </row>
    <row r="71" spans="1:97" ht="24.75" customHeight="1">
      <c r="A71" s="33" t="str">
        <f t="shared" si="83"/>
        <v/>
      </c>
      <c r="B71" s="37"/>
      <c r="C71" s="93" t="str">
        <f t="shared" ref="C71:C105" si="120">IF(D71="","",VLOOKUP(D71,$CT$7:$CV$9,3,0))</f>
        <v/>
      </c>
      <c r="D71" s="38"/>
      <c r="E71" s="38"/>
      <c r="F71" s="38"/>
      <c r="G71" s="33" t="str">
        <f t="shared" si="87"/>
        <v/>
      </c>
      <c r="H71" s="84" t="str">
        <f t="shared" ref="H71:H105" si="121">IF(B71="","",VLOOKUP(AX71,$CP$6:$CR$17,3,0))</f>
        <v/>
      </c>
      <c r="I71" s="39"/>
      <c r="J71" s="39"/>
      <c r="K71" s="39"/>
      <c r="L71" s="39"/>
      <c r="M71" s="39"/>
      <c r="N71" s="40"/>
      <c r="O71" s="40"/>
      <c r="P71" s="39"/>
      <c r="Q71" s="40"/>
      <c r="R71" s="40"/>
      <c r="S71" s="39"/>
      <c r="T71" s="39"/>
      <c r="U71" s="39"/>
      <c r="V71" s="39"/>
      <c r="W71" s="39"/>
      <c r="X71" s="40"/>
      <c r="Y71" s="41"/>
      <c r="Z71" s="40"/>
      <c r="AA71" s="102"/>
      <c r="AB71" s="9"/>
      <c r="AC71" s="48">
        <f t="shared" si="88"/>
        <v>0</v>
      </c>
      <c r="AD71" s="48">
        <f t="shared" si="89"/>
        <v>0</v>
      </c>
      <c r="AE71" s="48">
        <f t="shared" si="90"/>
        <v>0</v>
      </c>
      <c r="AF71" s="48">
        <f t="shared" si="84"/>
        <v>0</v>
      </c>
      <c r="AG71" s="48">
        <f t="shared" si="91"/>
        <v>0</v>
      </c>
      <c r="AH71" s="14" t="str">
        <f>IF(I71="","",申込書!$AB$6)</f>
        <v/>
      </c>
      <c r="AI71" s="49" t="str">
        <f t="shared" si="92"/>
        <v/>
      </c>
      <c r="AJ71" s="49" t="str">
        <f t="shared" si="93"/>
        <v/>
      </c>
      <c r="AK71" s="50"/>
      <c r="AL71" s="23"/>
      <c r="AR71">
        <v>66</v>
      </c>
      <c r="AS71">
        <f t="shared" si="85"/>
        <v>0</v>
      </c>
      <c r="AT71" t="str">
        <f t="shared" si="86"/>
        <v/>
      </c>
      <c r="AU71">
        <f t="shared" si="94"/>
        <v>0</v>
      </c>
      <c r="AV71" t="str">
        <f t="shared" si="95"/>
        <v/>
      </c>
      <c r="AW71" t="str">
        <f t="shared" si="96"/>
        <v/>
      </c>
      <c r="AX71">
        <f t="shared" ref="AX71:AX105" si="122">IF(G71&lt;25,24,IF(G71&gt;74,75,G71-MOD(G71,5)))</f>
        <v>75</v>
      </c>
      <c r="AY71">
        <f t="shared" ref="AY71:AY134" si="123">IF(AX71="","",VLOOKUP(AX71,$CP$6:$CR$17,2,0))</f>
        <v>12</v>
      </c>
      <c r="AZ71">
        <v>0</v>
      </c>
      <c r="BA71" t="str">
        <f t="shared" si="97"/>
        <v xml:space="preserve"> </v>
      </c>
      <c r="BB71">
        <v>66</v>
      </c>
      <c r="BC71" t="str">
        <f t="shared" ref="BC71:BC134" si="124">IF(B71="","",INT(($AP$1-BD71)/10000))</f>
        <v/>
      </c>
      <c r="BD71" t="str">
        <f t="shared" si="98"/>
        <v>19000100</v>
      </c>
      <c r="BE71" t="str">
        <f t="shared" si="99"/>
        <v/>
      </c>
      <c r="BF71" t="str">
        <f t="shared" si="100"/>
        <v/>
      </c>
      <c r="BG71" t="str">
        <f t="shared" si="101"/>
        <v/>
      </c>
      <c r="BH71">
        <f t="shared" si="102"/>
        <v>0</v>
      </c>
      <c r="BI71">
        <f t="shared" si="103"/>
        <v>0</v>
      </c>
      <c r="BJ71" t="str">
        <f t="shared" ref="BJ71:BJ105" si="125">IF(D71="","",VLOOKUP(D71,$CT$7:$CU$9,2,0))</f>
        <v/>
      </c>
      <c r="BK71" s="27" t="str">
        <f t="shared" si="104"/>
        <v/>
      </c>
      <c r="BL71" s="27" t="str">
        <f t="shared" si="105"/>
        <v/>
      </c>
      <c r="BM71" s="27" t="str">
        <f t="shared" si="106"/>
        <v/>
      </c>
      <c r="BN71" s="27" t="str">
        <f t="shared" si="107"/>
        <v/>
      </c>
      <c r="BO71" s="27" t="str">
        <f t="shared" si="108"/>
        <v/>
      </c>
      <c r="BP71" s="27">
        <f t="shared" si="109"/>
        <v>0</v>
      </c>
      <c r="BQ71" s="27" t="str">
        <f t="shared" si="110"/>
        <v/>
      </c>
      <c r="BR71" s="27" t="str">
        <f t="shared" si="111"/>
        <v/>
      </c>
      <c r="BS71" s="27">
        <f t="shared" si="112"/>
        <v>0</v>
      </c>
      <c r="BT71" s="27" t="str">
        <f t="shared" si="113"/>
        <v/>
      </c>
      <c r="BU71" s="27" t="str">
        <f t="shared" si="114"/>
        <v/>
      </c>
      <c r="BV71" s="27" t="str">
        <f t="shared" si="115"/>
        <v>999:99.99</v>
      </c>
      <c r="BW71" s="27" t="str">
        <f t="shared" si="116"/>
        <v>999:99.99</v>
      </c>
      <c r="BX71" s="27" t="str">
        <f t="shared" si="117"/>
        <v>999:99.99</v>
      </c>
      <c r="BY71" s="58" t="str">
        <f t="shared" si="118"/>
        <v>1980/1/1</v>
      </c>
      <c r="CH71" s="3" t="str">
        <f t="shared" ref="CH71:CH134" si="126">IF(AV71="","",AV71)</f>
        <v/>
      </c>
      <c r="CI71" s="3" t="str">
        <f t="shared" ref="CI71:CI134" si="127">BK71</f>
        <v/>
      </c>
      <c r="CJ71" s="3">
        <f t="shared" ref="CJ71:CJ134" si="128">BP71</f>
        <v>0</v>
      </c>
      <c r="CK71" s="3" t="str">
        <f t="shared" ref="CK71:CK134" si="129">BL71</f>
        <v/>
      </c>
      <c r="CL71" s="3">
        <f t="shared" ref="CL71:CL134" si="130">BS71</f>
        <v>0</v>
      </c>
      <c r="CM71" s="3">
        <v>1</v>
      </c>
      <c r="CN71" s="85" t="str">
        <f t="shared" si="119"/>
        <v/>
      </c>
      <c r="CO71" s="3">
        <f t="shared" ref="CO71:CO134" si="131">AA71</f>
        <v>0</v>
      </c>
      <c r="CS71" s="94" t="str">
        <f t="shared" ref="CS71:CS134" si="132">C71</f>
        <v/>
      </c>
    </row>
    <row r="72" spans="1:97" ht="24.75" customHeight="1">
      <c r="A72" s="33" t="str">
        <f t="shared" si="83"/>
        <v/>
      </c>
      <c r="B72" s="37"/>
      <c r="C72" s="93" t="str">
        <f t="shared" si="120"/>
        <v/>
      </c>
      <c r="D72" s="38"/>
      <c r="E72" s="38"/>
      <c r="F72" s="38"/>
      <c r="G72" s="33" t="str">
        <f t="shared" si="87"/>
        <v/>
      </c>
      <c r="H72" s="84" t="str">
        <f t="shared" si="121"/>
        <v/>
      </c>
      <c r="I72" s="39"/>
      <c r="J72" s="39"/>
      <c r="K72" s="39"/>
      <c r="L72" s="39"/>
      <c r="M72" s="39"/>
      <c r="N72" s="40"/>
      <c r="O72" s="40"/>
      <c r="P72" s="39"/>
      <c r="Q72" s="40"/>
      <c r="R72" s="40"/>
      <c r="S72" s="39"/>
      <c r="T72" s="39"/>
      <c r="U72" s="39"/>
      <c r="V72" s="39"/>
      <c r="W72" s="39"/>
      <c r="X72" s="40"/>
      <c r="Y72" s="41"/>
      <c r="Z72" s="40"/>
      <c r="AA72" s="102"/>
      <c r="AB72" s="9"/>
      <c r="AC72" s="48">
        <f t="shared" si="88"/>
        <v>0</v>
      </c>
      <c r="AD72" s="48">
        <f t="shared" si="89"/>
        <v>0</v>
      </c>
      <c r="AE72" s="48">
        <f t="shared" si="90"/>
        <v>0</v>
      </c>
      <c r="AF72" s="48">
        <f t="shared" si="84"/>
        <v>0</v>
      </c>
      <c r="AG72" s="48">
        <f t="shared" si="91"/>
        <v>0</v>
      </c>
      <c r="AH72" s="14" t="str">
        <f>IF(I72="","",申込書!$AB$6)</f>
        <v/>
      </c>
      <c r="AI72" s="49" t="str">
        <f t="shared" si="92"/>
        <v/>
      </c>
      <c r="AJ72" s="49" t="str">
        <f t="shared" si="93"/>
        <v/>
      </c>
      <c r="AK72" s="50"/>
      <c r="AL72" s="23"/>
      <c r="AR72">
        <v>67</v>
      </c>
      <c r="AS72">
        <f t="shared" si="85"/>
        <v>0</v>
      </c>
      <c r="AT72" t="str">
        <f t="shared" si="86"/>
        <v/>
      </c>
      <c r="AU72">
        <f t="shared" si="94"/>
        <v>0</v>
      </c>
      <c r="AV72" t="str">
        <f t="shared" si="95"/>
        <v/>
      </c>
      <c r="AW72" t="str">
        <f t="shared" si="96"/>
        <v/>
      </c>
      <c r="AX72">
        <f t="shared" si="122"/>
        <v>75</v>
      </c>
      <c r="AY72">
        <f t="shared" si="123"/>
        <v>12</v>
      </c>
      <c r="AZ72">
        <v>0</v>
      </c>
      <c r="BA72" t="str">
        <f t="shared" si="97"/>
        <v xml:space="preserve"> </v>
      </c>
      <c r="BB72">
        <v>67</v>
      </c>
      <c r="BC72" t="str">
        <f t="shared" si="124"/>
        <v/>
      </c>
      <c r="BD72" t="str">
        <f t="shared" si="98"/>
        <v>19000100</v>
      </c>
      <c r="BE72" t="str">
        <f t="shared" si="99"/>
        <v/>
      </c>
      <c r="BF72" t="str">
        <f t="shared" si="100"/>
        <v/>
      </c>
      <c r="BG72" t="str">
        <f t="shared" si="101"/>
        <v/>
      </c>
      <c r="BH72">
        <f t="shared" si="102"/>
        <v>0</v>
      </c>
      <c r="BI72">
        <f t="shared" si="103"/>
        <v>0</v>
      </c>
      <c r="BJ72" t="str">
        <f t="shared" si="125"/>
        <v/>
      </c>
      <c r="BK72" s="27" t="str">
        <f t="shared" si="104"/>
        <v/>
      </c>
      <c r="BL72" s="27" t="str">
        <f t="shared" si="105"/>
        <v/>
      </c>
      <c r="BM72" s="27" t="str">
        <f t="shared" si="106"/>
        <v/>
      </c>
      <c r="BN72" s="27" t="str">
        <f t="shared" si="107"/>
        <v/>
      </c>
      <c r="BO72" s="27" t="str">
        <f t="shared" si="108"/>
        <v/>
      </c>
      <c r="BP72" s="27">
        <f t="shared" si="109"/>
        <v>0</v>
      </c>
      <c r="BQ72" s="27" t="str">
        <f t="shared" si="110"/>
        <v/>
      </c>
      <c r="BR72" s="27" t="str">
        <f t="shared" si="111"/>
        <v/>
      </c>
      <c r="BS72" s="27">
        <f t="shared" si="112"/>
        <v>0</v>
      </c>
      <c r="BT72" s="27" t="str">
        <f t="shared" si="113"/>
        <v/>
      </c>
      <c r="BU72" s="27" t="str">
        <f t="shared" si="114"/>
        <v/>
      </c>
      <c r="BV72" s="27" t="str">
        <f t="shared" si="115"/>
        <v>999:99.99</v>
      </c>
      <c r="BW72" s="27" t="str">
        <f t="shared" si="116"/>
        <v>999:99.99</v>
      </c>
      <c r="BX72" s="27" t="str">
        <f t="shared" si="117"/>
        <v>999:99.99</v>
      </c>
      <c r="BY72" s="58" t="str">
        <f t="shared" si="118"/>
        <v>1980/1/1</v>
      </c>
      <c r="CH72" s="3" t="str">
        <f t="shared" si="126"/>
        <v/>
      </c>
      <c r="CI72" s="3" t="str">
        <f t="shared" si="127"/>
        <v/>
      </c>
      <c r="CJ72" s="3">
        <f t="shared" si="128"/>
        <v>0</v>
      </c>
      <c r="CK72" s="3" t="str">
        <f t="shared" si="129"/>
        <v/>
      </c>
      <c r="CL72" s="3">
        <f t="shared" si="130"/>
        <v>0</v>
      </c>
      <c r="CM72" s="3">
        <v>1</v>
      </c>
      <c r="CN72" s="85" t="str">
        <f t="shared" si="119"/>
        <v/>
      </c>
      <c r="CO72" s="3">
        <f t="shared" si="131"/>
        <v>0</v>
      </c>
      <c r="CS72" s="94" t="str">
        <f t="shared" si="132"/>
        <v/>
      </c>
    </row>
    <row r="73" spans="1:97" ht="24.75" customHeight="1">
      <c r="A73" s="33" t="str">
        <f t="shared" si="83"/>
        <v/>
      </c>
      <c r="B73" s="37"/>
      <c r="C73" s="93" t="str">
        <f t="shared" si="120"/>
        <v/>
      </c>
      <c r="D73" s="38"/>
      <c r="E73" s="38"/>
      <c r="F73" s="38"/>
      <c r="G73" s="33" t="str">
        <f t="shared" si="87"/>
        <v/>
      </c>
      <c r="H73" s="84" t="str">
        <f t="shared" si="121"/>
        <v/>
      </c>
      <c r="I73" s="39"/>
      <c r="J73" s="39"/>
      <c r="K73" s="39"/>
      <c r="L73" s="39"/>
      <c r="M73" s="39"/>
      <c r="N73" s="40"/>
      <c r="O73" s="40"/>
      <c r="P73" s="39"/>
      <c r="Q73" s="40"/>
      <c r="R73" s="40"/>
      <c r="S73" s="39"/>
      <c r="T73" s="39"/>
      <c r="U73" s="39"/>
      <c r="V73" s="39"/>
      <c r="W73" s="39"/>
      <c r="X73" s="40"/>
      <c r="Y73" s="41"/>
      <c r="Z73" s="40"/>
      <c r="AA73" s="102"/>
      <c r="AB73" s="9"/>
      <c r="AC73" s="48">
        <f t="shared" si="88"/>
        <v>0</v>
      </c>
      <c r="AD73" s="48">
        <f t="shared" si="89"/>
        <v>0</v>
      </c>
      <c r="AE73" s="48">
        <f t="shared" si="90"/>
        <v>0</v>
      </c>
      <c r="AF73" s="48">
        <f t="shared" si="84"/>
        <v>0</v>
      </c>
      <c r="AG73" s="48">
        <f t="shared" si="91"/>
        <v>0</v>
      </c>
      <c r="AH73" s="14" t="str">
        <f>IF(I73="","",申込書!$AB$6)</f>
        <v/>
      </c>
      <c r="AI73" s="49" t="str">
        <f t="shared" si="92"/>
        <v/>
      </c>
      <c r="AJ73" s="49" t="str">
        <f t="shared" si="93"/>
        <v/>
      </c>
      <c r="AK73" s="50"/>
      <c r="AL73" s="23"/>
      <c r="AR73">
        <v>68</v>
      </c>
      <c r="AS73">
        <f t="shared" si="85"/>
        <v>0</v>
      </c>
      <c r="AT73" t="str">
        <f t="shared" si="86"/>
        <v/>
      </c>
      <c r="AU73">
        <f t="shared" si="94"/>
        <v>0</v>
      </c>
      <c r="AV73" t="str">
        <f t="shared" si="95"/>
        <v/>
      </c>
      <c r="AW73" t="str">
        <f t="shared" si="96"/>
        <v/>
      </c>
      <c r="AX73">
        <f t="shared" si="122"/>
        <v>75</v>
      </c>
      <c r="AY73">
        <f t="shared" si="123"/>
        <v>12</v>
      </c>
      <c r="AZ73">
        <v>0</v>
      </c>
      <c r="BA73" t="str">
        <f t="shared" si="97"/>
        <v xml:space="preserve"> </v>
      </c>
      <c r="BB73">
        <v>68</v>
      </c>
      <c r="BC73" t="str">
        <f t="shared" si="124"/>
        <v/>
      </c>
      <c r="BD73" t="str">
        <f t="shared" si="98"/>
        <v>19000100</v>
      </c>
      <c r="BE73" t="str">
        <f t="shared" si="99"/>
        <v/>
      </c>
      <c r="BF73" t="str">
        <f t="shared" si="100"/>
        <v/>
      </c>
      <c r="BG73" t="str">
        <f t="shared" si="101"/>
        <v/>
      </c>
      <c r="BH73">
        <f t="shared" si="102"/>
        <v>0</v>
      </c>
      <c r="BI73">
        <f t="shared" si="103"/>
        <v>0</v>
      </c>
      <c r="BJ73" t="str">
        <f t="shared" si="125"/>
        <v/>
      </c>
      <c r="BK73" s="27" t="str">
        <f t="shared" si="104"/>
        <v/>
      </c>
      <c r="BL73" s="27" t="str">
        <f t="shared" si="105"/>
        <v/>
      </c>
      <c r="BM73" s="27" t="str">
        <f t="shared" si="106"/>
        <v/>
      </c>
      <c r="BN73" s="27" t="str">
        <f t="shared" si="107"/>
        <v/>
      </c>
      <c r="BO73" s="27" t="str">
        <f t="shared" si="108"/>
        <v/>
      </c>
      <c r="BP73" s="27">
        <f t="shared" si="109"/>
        <v>0</v>
      </c>
      <c r="BQ73" s="27" t="str">
        <f t="shared" si="110"/>
        <v/>
      </c>
      <c r="BR73" s="27" t="str">
        <f t="shared" si="111"/>
        <v/>
      </c>
      <c r="BS73" s="27">
        <f t="shared" si="112"/>
        <v>0</v>
      </c>
      <c r="BT73" s="27" t="str">
        <f t="shared" si="113"/>
        <v/>
      </c>
      <c r="BU73" s="27" t="str">
        <f t="shared" si="114"/>
        <v/>
      </c>
      <c r="BV73" s="27" t="str">
        <f t="shared" si="115"/>
        <v>999:99.99</v>
      </c>
      <c r="BW73" s="27" t="str">
        <f t="shared" si="116"/>
        <v>999:99.99</v>
      </c>
      <c r="BX73" s="27" t="str">
        <f t="shared" si="117"/>
        <v>999:99.99</v>
      </c>
      <c r="BY73" s="58" t="str">
        <f t="shared" si="118"/>
        <v>1980/1/1</v>
      </c>
      <c r="CH73" s="3" t="str">
        <f t="shared" si="126"/>
        <v/>
      </c>
      <c r="CI73" s="3" t="str">
        <f t="shared" si="127"/>
        <v/>
      </c>
      <c r="CJ73" s="3">
        <f t="shared" si="128"/>
        <v>0</v>
      </c>
      <c r="CK73" s="3" t="str">
        <f t="shared" si="129"/>
        <v/>
      </c>
      <c r="CL73" s="3">
        <f t="shared" si="130"/>
        <v>0</v>
      </c>
      <c r="CM73" s="3">
        <v>1</v>
      </c>
      <c r="CN73" s="85" t="str">
        <f t="shared" si="119"/>
        <v/>
      </c>
      <c r="CO73" s="3">
        <f t="shared" si="131"/>
        <v>0</v>
      </c>
      <c r="CS73" s="94" t="str">
        <f t="shared" si="132"/>
        <v/>
      </c>
    </row>
    <row r="74" spans="1:97" ht="24.75" customHeight="1">
      <c r="A74" s="33" t="str">
        <f t="shared" si="83"/>
        <v/>
      </c>
      <c r="B74" s="37"/>
      <c r="C74" s="93" t="str">
        <f t="shared" si="120"/>
        <v/>
      </c>
      <c r="D74" s="38"/>
      <c r="E74" s="38"/>
      <c r="F74" s="38"/>
      <c r="G74" s="33" t="str">
        <f t="shared" si="87"/>
        <v/>
      </c>
      <c r="H74" s="84" t="str">
        <f t="shared" si="121"/>
        <v/>
      </c>
      <c r="I74" s="39"/>
      <c r="J74" s="39"/>
      <c r="K74" s="39"/>
      <c r="L74" s="39"/>
      <c r="M74" s="39"/>
      <c r="N74" s="40"/>
      <c r="O74" s="40"/>
      <c r="P74" s="39"/>
      <c r="Q74" s="40"/>
      <c r="R74" s="40"/>
      <c r="S74" s="39"/>
      <c r="T74" s="39"/>
      <c r="U74" s="39"/>
      <c r="V74" s="39"/>
      <c r="W74" s="39"/>
      <c r="X74" s="40"/>
      <c r="Y74" s="41"/>
      <c r="Z74" s="40"/>
      <c r="AA74" s="102"/>
      <c r="AB74" s="9"/>
      <c r="AC74" s="48">
        <f t="shared" si="88"/>
        <v>0</v>
      </c>
      <c r="AD74" s="48">
        <f t="shared" si="89"/>
        <v>0</v>
      </c>
      <c r="AE74" s="48">
        <f t="shared" si="90"/>
        <v>0</v>
      </c>
      <c r="AF74" s="48">
        <f t="shared" si="84"/>
        <v>0</v>
      </c>
      <c r="AG74" s="48">
        <f t="shared" si="91"/>
        <v>0</v>
      </c>
      <c r="AH74" s="14" t="str">
        <f>IF(I74="","",申込書!$AB$6)</f>
        <v/>
      </c>
      <c r="AI74" s="49" t="str">
        <f t="shared" si="92"/>
        <v/>
      </c>
      <c r="AJ74" s="49" t="str">
        <f t="shared" si="93"/>
        <v/>
      </c>
      <c r="AK74" s="50"/>
      <c r="AL74" s="23"/>
      <c r="AR74">
        <v>69</v>
      </c>
      <c r="AS74">
        <f t="shared" si="85"/>
        <v>0</v>
      </c>
      <c r="AT74" t="str">
        <f t="shared" si="86"/>
        <v/>
      </c>
      <c r="AU74">
        <f t="shared" si="94"/>
        <v>0</v>
      </c>
      <c r="AV74" t="str">
        <f t="shared" si="95"/>
        <v/>
      </c>
      <c r="AW74" t="str">
        <f t="shared" si="96"/>
        <v/>
      </c>
      <c r="AX74">
        <f t="shared" si="122"/>
        <v>75</v>
      </c>
      <c r="AY74">
        <f t="shared" si="123"/>
        <v>12</v>
      </c>
      <c r="AZ74">
        <v>0</v>
      </c>
      <c r="BA74" t="str">
        <f t="shared" si="97"/>
        <v xml:space="preserve"> </v>
      </c>
      <c r="BB74">
        <v>69</v>
      </c>
      <c r="BC74" t="str">
        <f t="shared" si="124"/>
        <v/>
      </c>
      <c r="BD74" t="str">
        <f t="shared" si="98"/>
        <v>19000100</v>
      </c>
      <c r="BE74" t="str">
        <f t="shared" si="99"/>
        <v/>
      </c>
      <c r="BF74" t="str">
        <f t="shared" si="100"/>
        <v/>
      </c>
      <c r="BG74" t="str">
        <f t="shared" si="101"/>
        <v/>
      </c>
      <c r="BH74">
        <f t="shared" si="102"/>
        <v>0</v>
      </c>
      <c r="BI74">
        <f t="shared" si="103"/>
        <v>0</v>
      </c>
      <c r="BJ74" t="str">
        <f t="shared" si="125"/>
        <v/>
      </c>
      <c r="BK74" s="27" t="str">
        <f t="shared" si="104"/>
        <v/>
      </c>
      <c r="BL74" s="27" t="str">
        <f t="shared" si="105"/>
        <v/>
      </c>
      <c r="BM74" s="27" t="str">
        <f t="shared" si="106"/>
        <v/>
      </c>
      <c r="BN74" s="27" t="str">
        <f t="shared" si="107"/>
        <v/>
      </c>
      <c r="BO74" s="27" t="str">
        <f t="shared" si="108"/>
        <v/>
      </c>
      <c r="BP74" s="27">
        <f t="shared" si="109"/>
        <v>0</v>
      </c>
      <c r="BQ74" s="27" t="str">
        <f t="shared" si="110"/>
        <v/>
      </c>
      <c r="BR74" s="27" t="str">
        <f t="shared" si="111"/>
        <v/>
      </c>
      <c r="BS74" s="27">
        <f t="shared" si="112"/>
        <v>0</v>
      </c>
      <c r="BT74" s="27" t="str">
        <f t="shared" si="113"/>
        <v/>
      </c>
      <c r="BU74" s="27" t="str">
        <f t="shared" si="114"/>
        <v/>
      </c>
      <c r="BV74" s="27" t="str">
        <f t="shared" si="115"/>
        <v>999:99.99</v>
      </c>
      <c r="BW74" s="27" t="str">
        <f t="shared" si="116"/>
        <v>999:99.99</v>
      </c>
      <c r="BX74" s="27" t="str">
        <f t="shared" si="117"/>
        <v>999:99.99</v>
      </c>
      <c r="BY74" s="58" t="str">
        <f t="shared" si="118"/>
        <v>1980/1/1</v>
      </c>
      <c r="CH74" s="3" t="str">
        <f t="shared" si="126"/>
        <v/>
      </c>
      <c r="CI74" s="3" t="str">
        <f t="shared" si="127"/>
        <v/>
      </c>
      <c r="CJ74" s="3">
        <f t="shared" si="128"/>
        <v>0</v>
      </c>
      <c r="CK74" s="3" t="str">
        <f t="shared" si="129"/>
        <v/>
      </c>
      <c r="CL74" s="3">
        <f t="shared" si="130"/>
        <v>0</v>
      </c>
      <c r="CM74" s="3">
        <v>1</v>
      </c>
      <c r="CN74" s="85" t="str">
        <f t="shared" si="119"/>
        <v/>
      </c>
      <c r="CO74" s="3">
        <f t="shared" si="131"/>
        <v>0</v>
      </c>
      <c r="CS74" s="94" t="str">
        <f t="shared" si="132"/>
        <v/>
      </c>
    </row>
    <row r="75" spans="1:97" ht="24.75" customHeight="1">
      <c r="A75" s="33" t="str">
        <f t="shared" si="83"/>
        <v/>
      </c>
      <c r="B75" s="37"/>
      <c r="C75" s="93" t="str">
        <f t="shared" si="120"/>
        <v/>
      </c>
      <c r="D75" s="38"/>
      <c r="E75" s="38"/>
      <c r="F75" s="38"/>
      <c r="G75" s="33" t="str">
        <f t="shared" si="87"/>
        <v/>
      </c>
      <c r="H75" s="84" t="str">
        <f t="shared" si="121"/>
        <v/>
      </c>
      <c r="I75" s="39"/>
      <c r="J75" s="39"/>
      <c r="K75" s="39"/>
      <c r="L75" s="39"/>
      <c r="M75" s="39"/>
      <c r="N75" s="40"/>
      <c r="O75" s="40"/>
      <c r="P75" s="39"/>
      <c r="Q75" s="40"/>
      <c r="R75" s="40"/>
      <c r="S75" s="39"/>
      <c r="T75" s="39"/>
      <c r="U75" s="39"/>
      <c r="V75" s="39"/>
      <c r="W75" s="39"/>
      <c r="X75" s="40"/>
      <c r="Y75" s="41"/>
      <c r="Z75" s="40"/>
      <c r="AA75" s="102"/>
      <c r="AB75" s="9"/>
      <c r="AC75" s="48">
        <f t="shared" si="88"/>
        <v>0</v>
      </c>
      <c r="AD75" s="48">
        <f t="shared" si="89"/>
        <v>0</v>
      </c>
      <c r="AE75" s="48">
        <f t="shared" si="90"/>
        <v>0</v>
      </c>
      <c r="AF75" s="48">
        <f t="shared" si="84"/>
        <v>0</v>
      </c>
      <c r="AG75" s="48">
        <f t="shared" si="91"/>
        <v>0</v>
      </c>
      <c r="AH75" s="14" t="str">
        <f>IF(I75="","",申込書!$AB$6)</f>
        <v/>
      </c>
      <c r="AI75" s="49" t="str">
        <f t="shared" si="92"/>
        <v/>
      </c>
      <c r="AJ75" s="49" t="str">
        <f t="shared" si="93"/>
        <v/>
      </c>
      <c r="AK75" s="50"/>
      <c r="AL75" s="23"/>
      <c r="AR75">
        <v>70</v>
      </c>
      <c r="AS75">
        <f t="shared" si="85"/>
        <v>0</v>
      </c>
      <c r="AT75" t="str">
        <f t="shared" si="86"/>
        <v/>
      </c>
      <c r="AU75">
        <f t="shared" si="94"/>
        <v>0</v>
      </c>
      <c r="AV75" t="str">
        <f t="shared" si="95"/>
        <v/>
      </c>
      <c r="AW75" t="str">
        <f t="shared" si="96"/>
        <v/>
      </c>
      <c r="AX75">
        <f t="shared" si="122"/>
        <v>75</v>
      </c>
      <c r="AY75">
        <f t="shared" si="123"/>
        <v>12</v>
      </c>
      <c r="AZ75">
        <v>0</v>
      </c>
      <c r="BA75" t="str">
        <f t="shared" si="97"/>
        <v xml:space="preserve"> </v>
      </c>
      <c r="BB75">
        <v>70</v>
      </c>
      <c r="BC75" t="str">
        <f t="shared" si="124"/>
        <v/>
      </c>
      <c r="BD75" t="str">
        <f t="shared" si="98"/>
        <v>19000100</v>
      </c>
      <c r="BE75" t="str">
        <f t="shared" si="99"/>
        <v/>
      </c>
      <c r="BF75" t="str">
        <f t="shared" si="100"/>
        <v/>
      </c>
      <c r="BG75" t="str">
        <f t="shared" si="101"/>
        <v/>
      </c>
      <c r="BH75">
        <f t="shared" si="102"/>
        <v>0</v>
      </c>
      <c r="BI75">
        <f t="shared" si="103"/>
        <v>0</v>
      </c>
      <c r="BJ75" t="str">
        <f t="shared" si="125"/>
        <v/>
      </c>
      <c r="BK75" s="27" t="str">
        <f t="shared" si="104"/>
        <v/>
      </c>
      <c r="BL75" s="27" t="str">
        <f t="shared" si="105"/>
        <v/>
      </c>
      <c r="BM75" s="27" t="str">
        <f t="shared" si="106"/>
        <v/>
      </c>
      <c r="BN75" s="27" t="str">
        <f t="shared" si="107"/>
        <v/>
      </c>
      <c r="BO75" s="27" t="str">
        <f t="shared" si="108"/>
        <v/>
      </c>
      <c r="BP75" s="27">
        <f t="shared" si="109"/>
        <v>0</v>
      </c>
      <c r="BQ75" s="27" t="str">
        <f t="shared" si="110"/>
        <v/>
      </c>
      <c r="BR75" s="27" t="str">
        <f t="shared" si="111"/>
        <v/>
      </c>
      <c r="BS75" s="27">
        <f t="shared" si="112"/>
        <v>0</v>
      </c>
      <c r="BT75" s="27" t="str">
        <f t="shared" si="113"/>
        <v/>
      </c>
      <c r="BU75" s="27" t="str">
        <f t="shared" si="114"/>
        <v/>
      </c>
      <c r="BV75" s="27" t="str">
        <f t="shared" si="115"/>
        <v>999:99.99</v>
      </c>
      <c r="BW75" s="27" t="str">
        <f t="shared" si="116"/>
        <v>999:99.99</v>
      </c>
      <c r="BX75" s="27" t="str">
        <f t="shared" si="117"/>
        <v>999:99.99</v>
      </c>
      <c r="BY75" s="58" t="str">
        <f t="shared" si="118"/>
        <v>1980/1/1</v>
      </c>
      <c r="CH75" s="3" t="str">
        <f t="shared" si="126"/>
        <v/>
      </c>
      <c r="CI75" s="3" t="str">
        <f t="shared" si="127"/>
        <v/>
      </c>
      <c r="CJ75" s="3">
        <f t="shared" si="128"/>
        <v>0</v>
      </c>
      <c r="CK75" s="3" t="str">
        <f t="shared" si="129"/>
        <v/>
      </c>
      <c r="CL75" s="3">
        <f t="shared" si="130"/>
        <v>0</v>
      </c>
      <c r="CM75" s="3">
        <v>1</v>
      </c>
      <c r="CN75" s="85" t="str">
        <f t="shared" si="119"/>
        <v/>
      </c>
      <c r="CO75" s="3">
        <f t="shared" si="131"/>
        <v>0</v>
      </c>
      <c r="CS75" s="94" t="str">
        <f t="shared" si="132"/>
        <v/>
      </c>
    </row>
    <row r="76" spans="1:97" ht="24.75" customHeight="1">
      <c r="A76" s="33" t="str">
        <f t="shared" si="83"/>
        <v/>
      </c>
      <c r="B76" s="37"/>
      <c r="C76" s="93" t="str">
        <f t="shared" si="120"/>
        <v/>
      </c>
      <c r="D76" s="38"/>
      <c r="E76" s="38"/>
      <c r="F76" s="38"/>
      <c r="G76" s="33" t="str">
        <f t="shared" si="87"/>
        <v/>
      </c>
      <c r="H76" s="84" t="str">
        <f t="shared" si="121"/>
        <v/>
      </c>
      <c r="I76" s="39"/>
      <c r="J76" s="39"/>
      <c r="K76" s="39"/>
      <c r="L76" s="39"/>
      <c r="M76" s="39"/>
      <c r="N76" s="40"/>
      <c r="O76" s="40"/>
      <c r="P76" s="39"/>
      <c r="Q76" s="40"/>
      <c r="R76" s="40"/>
      <c r="S76" s="39"/>
      <c r="T76" s="39"/>
      <c r="U76" s="39"/>
      <c r="V76" s="39"/>
      <c r="W76" s="39"/>
      <c r="X76" s="40"/>
      <c r="Y76" s="41"/>
      <c r="Z76" s="40"/>
      <c r="AA76" s="102"/>
      <c r="AB76" s="9"/>
      <c r="AC76" s="48">
        <f t="shared" si="88"/>
        <v>0</v>
      </c>
      <c r="AD76" s="48">
        <f t="shared" si="89"/>
        <v>0</v>
      </c>
      <c r="AE76" s="48">
        <f t="shared" si="90"/>
        <v>0</v>
      </c>
      <c r="AF76" s="48">
        <f t="shared" si="84"/>
        <v>0</v>
      </c>
      <c r="AG76" s="48">
        <f t="shared" si="91"/>
        <v>0</v>
      </c>
      <c r="AH76" s="14" t="str">
        <f>IF(I76="","",申込書!$AB$6)</f>
        <v/>
      </c>
      <c r="AI76" s="49" t="str">
        <f t="shared" si="92"/>
        <v/>
      </c>
      <c r="AJ76" s="49" t="str">
        <f t="shared" si="93"/>
        <v/>
      </c>
      <c r="AK76" s="50"/>
      <c r="AL76" s="23"/>
      <c r="AR76">
        <v>71</v>
      </c>
      <c r="AS76">
        <f t="shared" si="85"/>
        <v>0</v>
      </c>
      <c r="AT76" t="str">
        <f t="shared" si="86"/>
        <v/>
      </c>
      <c r="AU76">
        <f t="shared" si="94"/>
        <v>0</v>
      </c>
      <c r="AV76" t="str">
        <f t="shared" si="95"/>
        <v/>
      </c>
      <c r="AW76" t="str">
        <f t="shared" si="96"/>
        <v/>
      </c>
      <c r="AX76">
        <f t="shared" si="122"/>
        <v>75</v>
      </c>
      <c r="AY76">
        <f t="shared" si="123"/>
        <v>12</v>
      </c>
      <c r="AZ76">
        <v>0</v>
      </c>
      <c r="BA76" t="str">
        <f t="shared" si="97"/>
        <v xml:space="preserve"> </v>
      </c>
      <c r="BB76">
        <v>71</v>
      </c>
      <c r="BC76" t="str">
        <f t="shared" si="124"/>
        <v/>
      </c>
      <c r="BD76" t="str">
        <f t="shared" si="98"/>
        <v>19000100</v>
      </c>
      <c r="BE76" t="str">
        <f t="shared" si="99"/>
        <v/>
      </c>
      <c r="BF76" t="str">
        <f t="shared" si="100"/>
        <v/>
      </c>
      <c r="BG76" t="str">
        <f t="shared" si="101"/>
        <v/>
      </c>
      <c r="BH76">
        <f t="shared" si="102"/>
        <v>0</v>
      </c>
      <c r="BI76">
        <f t="shared" si="103"/>
        <v>0</v>
      </c>
      <c r="BJ76" t="str">
        <f t="shared" si="125"/>
        <v/>
      </c>
      <c r="BK76" s="27" t="str">
        <f t="shared" si="104"/>
        <v/>
      </c>
      <c r="BL76" s="27" t="str">
        <f t="shared" si="105"/>
        <v/>
      </c>
      <c r="BM76" s="27" t="str">
        <f t="shared" si="106"/>
        <v/>
      </c>
      <c r="BN76" s="27" t="str">
        <f t="shared" si="107"/>
        <v/>
      </c>
      <c r="BO76" s="27" t="str">
        <f t="shared" si="108"/>
        <v/>
      </c>
      <c r="BP76" s="27">
        <f t="shared" si="109"/>
        <v>0</v>
      </c>
      <c r="BQ76" s="27" t="str">
        <f t="shared" si="110"/>
        <v/>
      </c>
      <c r="BR76" s="27" t="str">
        <f t="shared" si="111"/>
        <v/>
      </c>
      <c r="BS76" s="27">
        <f t="shared" si="112"/>
        <v>0</v>
      </c>
      <c r="BT76" s="27" t="str">
        <f t="shared" si="113"/>
        <v/>
      </c>
      <c r="BU76" s="27" t="str">
        <f t="shared" si="114"/>
        <v/>
      </c>
      <c r="BV76" s="27" t="str">
        <f t="shared" si="115"/>
        <v>999:99.99</v>
      </c>
      <c r="BW76" s="27" t="str">
        <f t="shared" si="116"/>
        <v>999:99.99</v>
      </c>
      <c r="BX76" s="27" t="str">
        <f t="shared" si="117"/>
        <v>999:99.99</v>
      </c>
      <c r="BY76" s="58" t="str">
        <f t="shared" si="118"/>
        <v>1980/1/1</v>
      </c>
      <c r="CH76" s="3" t="str">
        <f t="shared" si="126"/>
        <v/>
      </c>
      <c r="CI76" s="3" t="str">
        <f t="shared" si="127"/>
        <v/>
      </c>
      <c r="CJ76" s="3">
        <f t="shared" si="128"/>
        <v>0</v>
      </c>
      <c r="CK76" s="3" t="str">
        <f t="shared" si="129"/>
        <v/>
      </c>
      <c r="CL76" s="3">
        <f t="shared" si="130"/>
        <v>0</v>
      </c>
      <c r="CM76" s="3">
        <v>1</v>
      </c>
      <c r="CN76" s="85" t="str">
        <f t="shared" si="119"/>
        <v/>
      </c>
      <c r="CO76" s="3">
        <f t="shared" si="131"/>
        <v>0</v>
      </c>
      <c r="CS76" s="94" t="str">
        <f t="shared" si="132"/>
        <v/>
      </c>
    </row>
    <row r="77" spans="1:97" ht="24.75" customHeight="1">
      <c r="A77" s="33" t="str">
        <f t="shared" si="83"/>
        <v/>
      </c>
      <c r="B77" s="37"/>
      <c r="C77" s="93" t="str">
        <f t="shared" si="120"/>
        <v/>
      </c>
      <c r="D77" s="38"/>
      <c r="E77" s="38"/>
      <c r="F77" s="38"/>
      <c r="G77" s="33" t="str">
        <f t="shared" si="87"/>
        <v/>
      </c>
      <c r="H77" s="84" t="str">
        <f t="shared" si="121"/>
        <v/>
      </c>
      <c r="I77" s="39"/>
      <c r="J77" s="39"/>
      <c r="K77" s="39"/>
      <c r="L77" s="39"/>
      <c r="M77" s="39"/>
      <c r="N77" s="40"/>
      <c r="O77" s="40"/>
      <c r="P77" s="39"/>
      <c r="Q77" s="40"/>
      <c r="R77" s="40"/>
      <c r="S77" s="39"/>
      <c r="T77" s="39"/>
      <c r="U77" s="39"/>
      <c r="V77" s="39"/>
      <c r="W77" s="39"/>
      <c r="X77" s="40"/>
      <c r="Y77" s="41"/>
      <c r="Z77" s="40"/>
      <c r="AA77" s="102"/>
      <c r="AB77" s="9"/>
      <c r="AC77" s="48">
        <f t="shared" si="88"/>
        <v>0</v>
      </c>
      <c r="AD77" s="48">
        <f t="shared" si="89"/>
        <v>0</v>
      </c>
      <c r="AE77" s="48">
        <f t="shared" si="90"/>
        <v>0</v>
      </c>
      <c r="AF77" s="48">
        <f t="shared" si="84"/>
        <v>0</v>
      </c>
      <c r="AG77" s="48">
        <f t="shared" si="91"/>
        <v>0</v>
      </c>
      <c r="AH77" s="14" t="str">
        <f>IF(I77="","",申込書!$AB$6)</f>
        <v/>
      </c>
      <c r="AI77" s="49" t="str">
        <f t="shared" si="92"/>
        <v/>
      </c>
      <c r="AJ77" s="49" t="str">
        <f t="shared" si="93"/>
        <v/>
      </c>
      <c r="AK77" s="50"/>
      <c r="AL77" s="23"/>
      <c r="AR77">
        <v>72</v>
      </c>
      <c r="AS77">
        <f t="shared" si="85"/>
        <v>0</v>
      </c>
      <c r="AT77" t="str">
        <f t="shared" si="86"/>
        <v/>
      </c>
      <c r="AU77">
        <f t="shared" si="94"/>
        <v>0</v>
      </c>
      <c r="AV77" t="str">
        <f t="shared" si="95"/>
        <v/>
      </c>
      <c r="AW77" t="str">
        <f t="shared" si="96"/>
        <v/>
      </c>
      <c r="AX77">
        <f t="shared" si="122"/>
        <v>75</v>
      </c>
      <c r="AY77">
        <f t="shared" si="123"/>
        <v>12</v>
      </c>
      <c r="AZ77">
        <v>0</v>
      </c>
      <c r="BA77" t="str">
        <f t="shared" si="97"/>
        <v xml:space="preserve"> </v>
      </c>
      <c r="BB77">
        <v>72</v>
      </c>
      <c r="BC77" t="str">
        <f t="shared" si="124"/>
        <v/>
      </c>
      <c r="BD77" t="str">
        <f t="shared" si="98"/>
        <v>19000100</v>
      </c>
      <c r="BE77" t="str">
        <f t="shared" si="99"/>
        <v/>
      </c>
      <c r="BF77" t="str">
        <f t="shared" si="100"/>
        <v/>
      </c>
      <c r="BG77" t="str">
        <f t="shared" si="101"/>
        <v/>
      </c>
      <c r="BH77">
        <f t="shared" si="102"/>
        <v>0</v>
      </c>
      <c r="BI77">
        <f t="shared" si="103"/>
        <v>0</v>
      </c>
      <c r="BJ77" t="str">
        <f t="shared" si="125"/>
        <v/>
      </c>
      <c r="BK77" s="27" t="str">
        <f t="shared" si="104"/>
        <v/>
      </c>
      <c r="BL77" s="27" t="str">
        <f t="shared" si="105"/>
        <v/>
      </c>
      <c r="BM77" s="27" t="str">
        <f t="shared" si="106"/>
        <v/>
      </c>
      <c r="BN77" s="27" t="str">
        <f t="shared" si="107"/>
        <v/>
      </c>
      <c r="BO77" s="27" t="str">
        <f t="shared" si="108"/>
        <v/>
      </c>
      <c r="BP77" s="27">
        <f t="shared" si="109"/>
        <v>0</v>
      </c>
      <c r="BQ77" s="27" t="str">
        <f t="shared" si="110"/>
        <v/>
      </c>
      <c r="BR77" s="27" t="str">
        <f t="shared" si="111"/>
        <v/>
      </c>
      <c r="BS77" s="27">
        <f t="shared" si="112"/>
        <v>0</v>
      </c>
      <c r="BT77" s="27" t="str">
        <f t="shared" si="113"/>
        <v/>
      </c>
      <c r="BU77" s="27" t="str">
        <f t="shared" si="114"/>
        <v/>
      </c>
      <c r="BV77" s="27" t="str">
        <f t="shared" si="115"/>
        <v>999:99.99</v>
      </c>
      <c r="BW77" s="27" t="str">
        <f t="shared" si="116"/>
        <v>999:99.99</v>
      </c>
      <c r="BX77" s="27" t="str">
        <f t="shared" si="117"/>
        <v>999:99.99</v>
      </c>
      <c r="BY77" s="58" t="str">
        <f t="shared" si="118"/>
        <v>1980/1/1</v>
      </c>
      <c r="CH77" s="3" t="str">
        <f t="shared" si="126"/>
        <v/>
      </c>
      <c r="CI77" s="3" t="str">
        <f t="shared" si="127"/>
        <v/>
      </c>
      <c r="CJ77" s="3">
        <f t="shared" si="128"/>
        <v>0</v>
      </c>
      <c r="CK77" s="3" t="str">
        <f t="shared" si="129"/>
        <v/>
      </c>
      <c r="CL77" s="3">
        <f t="shared" si="130"/>
        <v>0</v>
      </c>
      <c r="CM77" s="3">
        <v>1</v>
      </c>
      <c r="CN77" s="85" t="str">
        <f t="shared" si="119"/>
        <v/>
      </c>
      <c r="CO77" s="3">
        <f t="shared" si="131"/>
        <v>0</v>
      </c>
      <c r="CS77" s="94" t="str">
        <f t="shared" si="132"/>
        <v/>
      </c>
    </row>
    <row r="78" spans="1:97" ht="24.75" customHeight="1">
      <c r="A78" s="33" t="str">
        <f t="shared" si="83"/>
        <v/>
      </c>
      <c r="B78" s="37"/>
      <c r="C78" s="93" t="str">
        <f t="shared" si="120"/>
        <v/>
      </c>
      <c r="D78" s="38"/>
      <c r="E78" s="38"/>
      <c r="F78" s="38"/>
      <c r="G78" s="33" t="str">
        <f t="shared" si="87"/>
        <v/>
      </c>
      <c r="H78" s="84" t="str">
        <f t="shared" si="121"/>
        <v/>
      </c>
      <c r="I78" s="39"/>
      <c r="J78" s="39"/>
      <c r="K78" s="39"/>
      <c r="L78" s="39"/>
      <c r="M78" s="39"/>
      <c r="N78" s="40"/>
      <c r="O78" s="40"/>
      <c r="P78" s="39"/>
      <c r="Q78" s="40"/>
      <c r="R78" s="40"/>
      <c r="S78" s="39"/>
      <c r="T78" s="39"/>
      <c r="U78" s="39"/>
      <c r="V78" s="39"/>
      <c r="W78" s="39"/>
      <c r="X78" s="40"/>
      <c r="Y78" s="41"/>
      <c r="Z78" s="40"/>
      <c r="AA78" s="102"/>
      <c r="AB78" s="9"/>
      <c r="AC78" s="48">
        <f t="shared" si="88"/>
        <v>0</v>
      </c>
      <c r="AD78" s="48">
        <f t="shared" si="89"/>
        <v>0</v>
      </c>
      <c r="AE78" s="48">
        <f t="shared" si="90"/>
        <v>0</v>
      </c>
      <c r="AF78" s="48">
        <f t="shared" si="84"/>
        <v>0</v>
      </c>
      <c r="AG78" s="48">
        <f t="shared" si="91"/>
        <v>0</v>
      </c>
      <c r="AH78" s="14" t="str">
        <f>IF(I78="","",申込書!$AB$6)</f>
        <v/>
      </c>
      <c r="AI78" s="49" t="str">
        <f t="shared" si="92"/>
        <v/>
      </c>
      <c r="AJ78" s="49" t="str">
        <f t="shared" si="93"/>
        <v/>
      </c>
      <c r="AK78" s="50"/>
      <c r="AL78" s="23"/>
      <c r="AR78">
        <v>73</v>
      </c>
      <c r="AS78">
        <f t="shared" si="85"/>
        <v>0</v>
      </c>
      <c r="AT78" t="str">
        <f t="shared" si="86"/>
        <v/>
      </c>
      <c r="AU78">
        <f t="shared" si="94"/>
        <v>0</v>
      </c>
      <c r="AV78" t="str">
        <f t="shared" si="95"/>
        <v/>
      </c>
      <c r="AW78" t="str">
        <f t="shared" si="96"/>
        <v/>
      </c>
      <c r="AX78">
        <f t="shared" si="122"/>
        <v>75</v>
      </c>
      <c r="AY78">
        <f t="shared" si="123"/>
        <v>12</v>
      </c>
      <c r="AZ78">
        <v>0</v>
      </c>
      <c r="BA78" t="str">
        <f t="shared" si="97"/>
        <v xml:space="preserve"> </v>
      </c>
      <c r="BB78">
        <v>73</v>
      </c>
      <c r="BC78" t="str">
        <f t="shared" si="124"/>
        <v/>
      </c>
      <c r="BD78" t="str">
        <f t="shared" si="98"/>
        <v>19000100</v>
      </c>
      <c r="BE78" t="str">
        <f t="shared" si="99"/>
        <v/>
      </c>
      <c r="BF78" t="str">
        <f t="shared" si="100"/>
        <v/>
      </c>
      <c r="BG78" t="str">
        <f t="shared" si="101"/>
        <v/>
      </c>
      <c r="BH78">
        <f t="shared" si="102"/>
        <v>0</v>
      </c>
      <c r="BI78">
        <f t="shared" si="103"/>
        <v>0</v>
      </c>
      <c r="BJ78" t="str">
        <f t="shared" si="125"/>
        <v/>
      </c>
      <c r="BK78" s="27" t="str">
        <f t="shared" si="104"/>
        <v/>
      </c>
      <c r="BL78" s="27" t="str">
        <f t="shared" si="105"/>
        <v/>
      </c>
      <c r="BM78" s="27" t="str">
        <f t="shared" si="106"/>
        <v/>
      </c>
      <c r="BN78" s="27" t="str">
        <f t="shared" si="107"/>
        <v/>
      </c>
      <c r="BO78" s="27" t="str">
        <f t="shared" si="108"/>
        <v/>
      </c>
      <c r="BP78" s="27">
        <f t="shared" si="109"/>
        <v>0</v>
      </c>
      <c r="BQ78" s="27" t="str">
        <f t="shared" si="110"/>
        <v/>
      </c>
      <c r="BR78" s="27" t="str">
        <f t="shared" si="111"/>
        <v/>
      </c>
      <c r="BS78" s="27">
        <f t="shared" si="112"/>
        <v>0</v>
      </c>
      <c r="BT78" s="27" t="str">
        <f t="shared" si="113"/>
        <v/>
      </c>
      <c r="BU78" s="27" t="str">
        <f t="shared" si="114"/>
        <v/>
      </c>
      <c r="BV78" s="27" t="str">
        <f t="shared" si="115"/>
        <v>999:99.99</v>
      </c>
      <c r="BW78" s="27" t="str">
        <f t="shared" si="116"/>
        <v>999:99.99</v>
      </c>
      <c r="BX78" s="27" t="str">
        <f t="shared" si="117"/>
        <v>999:99.99</v>
      </c>
      <c r="BY78" s="58" t="str">
        <f t="shared" si="118"/>
        <v>1980/1/1</v>
      </c>
      <c r="CH78" s="3" t="str">
        <f t="shared" si="126"/>
        <v/>
      </c>
      <c r="CI78" s="3" t="str">
        <f t="shared" si="127"/>
        <v/>
      </c>
      <c r="CJ78" s="3">
        <f t="shared" si="128"/>
        <v>0</v>
      </c>
      <c r="CK78" s="3" t="str">
        <f t="shared" si="129"/>
        <v/>
      </c>
      <c r="CL78" s="3">
        <f t="shared" si="130"/>
        <v>0</v>
      </c>
      <c r="CM78" s="3">
        <v>1</v>
      </c>
      <c r="CN78" s="85" t="str">
        <f t="shared" si="119"/>
        <v/>
      </c>
      <c r="CO78" s="3">
        <f t="shared" si="131"/>
        <v>0</v>
      </c>
      <c r="CS78" s="94" t="str">
        <f t="shared" si="132"/>
        <v/>
      </c>
    </row>
    <row r="79" spans="1:97" ht="24.75" customHeight="1">
      <c r="A79" s="33" t="str">
        <f t="shared" si="83"/>
        <v/>
      </c>
      <c r="B79" s="37"/>
      <c r="C79" s="93" t="str">
        <f t="shared" si="120"/>
        <v/>
      </c>
      <c r="D79" s="38"/>
      <c r="E79" s="38"/>
      <c r="F79" s="38"/>
      <c r="G79" s="33" t="str">
        <f t="shared" si="87"/>
        <v/>
      </c>
      <c r="H79" s="84" t="str">
        <f t="shared" si="121"/>
        <v/>
      </c>
      <c r="I79" s="39"/>
      <c r="J79" s="39"/>
      <c r="K79" s="39"/>
      <c r="L79" s="39"/>
      <c r="M79" s="39"/>
      <c r="N79" s="40"/>
      <c r="O79" s="40"/>
      <c r="P79" s="39"/>
      <c r="Q79" s="40"/>
      <c r="R79" s="40"/>
      <c r="S79" s="39"/>
      <c r="T79" s="39"/>
      <c r="U79" s="39"/>
      <c r="V79" s="39"/>
      <c r="W79" s="39"/>
      <c r="X79" s="40"/>
      <c r="Y79" s="41"/>
      <c r="Z79" s="40"/>
      <c r="AA79" s="102"/>
      <c r="AB79" s="9"/>
      <c r="AC79" s="48">
        <f t="shared" si="88"/>
        <v>0</v>
      </c>
      <c r="AD79" s="48">
        <f t="shared" si="89"/>
        <v>0</v>
      </c>
      <c r="AE79" s="48">
        <f t="shared" si="90"/>
        <v>0</v>
      </c>
      <c r="AF79" s="48">
        <f t="shared" si="84"/>
        <v>0</v>
      </c>
      <c r="AG79" s="48">
        <f t="shared" si="91"/>
        <v>0</v>
      </c>
      <c r="AH79" s="14" t="str">
        <f>IF(I79="","",申込書!$AB$6)</f>
        <v/>
      </c>
      <c r="AI79" s="49" t="str">
        <f t="shared" si="92"/>
        <v/>
      </c>
      <c r="AJ79" s="49" t="str">
        <f t="shared" si="93"/>
        <v/>
      </c>
      <c r="AK79" s="50"/>
      <c r="AL79" s="23"/>
      <c r="AR79">
        <v>74</v>
      </c>
      <c r="AS79">
        <f t="shared" si="85"/>
        <v>0</v>
      </c>
      <c r="AT79" t="str">
        <f t="shared" si="86"/>
        <v/>
      </c>
      <c r="AU79">
        <f t="shared" si="94"/>
        <v>0</v>
      </c>
      <c r="AV79" t="str">
        <f t="shared" si="95"/>
        <v/>
      </c>
      <c r="AW79" t="str">
        <f t="shared" si="96"/>
        <v/>
      </c>
      <c r="AX79">
        <f t="shared" si="122"/>
        <v>75</v>
      </c>
      <c r="AY79">
        <f t="shared" si="123"/>
        <v>12</v>
      </c>
      <c r="AZ79">
        <v>0</v>
      </c>
      <c r="BA79" t="str">
        <f t="shared" si="97"/>
        <v xml:space="preserve"> </v>
      </c>
      <c r="BB79">
        <v>74</v>
      </c>
      <c r="BC79" t="str">
        <f t="shared" si="124"/>
        <v/>
      </c>
      <c r="BD79" t="str">
        <f t="shared" si="98"/>
        <v>19000100</v>
      </c>
      <c r="BE79" t="str">
        <f t="shared" si="99"/>
        <v/>
      </c>
      <c r="BF79" t="str">
        <f t="shared" si="100"/>
        <v/>
      </c>
      <c r="BG79" t="str">
        <f t="shared" si="101"/>
        <v/>
      </c>
      <c r="BH79">
        <f t="shared" si="102"/>
        <v>0</v>
      </c>
      <c r="BI79">
        <f t="shared" si="103"/>
        <v>0</v>
      </c>
      <c r="BJ79" t="str">
        <f t="shared" si="125"/>
        <v/>
      </c>
      <c r="BK79" s="27" t="str">
        <f t="shared" si="104"/>
        <v/>
      </c>
      <c r="BL79" s="27" t="str">
        <f t="shared" si="105"/>
        <v/>
      </c>
      <c r="BM79" s="27" t="str">
        <f t="shared" si="106"/>
        <v/>
      </c>
      <c r="BN79" s="27" t="str">
        <f t="shared" si="107"/>
        <v/>
      </c>
      <c r="BO79" s="27" t="str">
        <f t="shared" si="108"/>
        <v/>
      </c>
      <c r="BP79" s="27">
        <f t="shared" si="109"/>
        <v>0</v>
      </c>
      <c r="BQ79" s="27" t="str">
        <f t="shared" si="110"/>
        <v/>
      </c>
      <c r="BR79" s="27" t="str">
        <f t="shared" si="111"/>
        <v/>
      </c>
      <c r="BS79" s="27">
        <f t="shared" si="112"/>
        <v>0</v>
      </c>
      <c r="BT79" s="27" t="str">
        <f t="shared" si="113"/>
        <v/>
      </c>
      <c r="BU79" s="27" t="str">
        <f t="shared" si="114"/>
        <v/>
      </c>
      <c r="BV79" s="27" t="str">
        <f t="shared" si="115"/>
        <v>999:99.99</v>
      </c>
      <c r="BW79" s="27" t="str">
        <f t="shared" si="116"/>
        <v>999:99.99</v>
      </c>
      <c r="BX79" s="27" t="str">
        <f t="shared" si="117"/>
        <v>999:99.99</v>
      </c>
      <c r="BY79" s="58" t="str">
        <f t="shared" si="118"/>
        <v>1980/1/1</v>
      </c>
      <c r="CH79" s="3" t="str">
        <f t="shared" si="126"/>
        <v/>
      </c>
      <c r="CI79" s="3" t="str">
        <f t="shared" si="127"/>
        <v/>
      </c>
      <c r="CJ79" s="3">
        <f t="shared" si="128"/>
        <v>0</v>
      </c>
      <c r="CK79" s="3" t="str">
        <f t="shared" si="129"/>
        <v/>
      </c>
      <c r="CL79" s="3">
        <f t="shared" si="130"/>
        <v>0</v>
      </c>
      <c r="CM79" s="3">
        <v>1</v>
      </c>
      <c r="CN79" s="85" t="str">
        <f t="shared" si="119"/>
        <v/>
      </c>
      <c r="CO79" s="3">
        <f t="shared" si="131"/>
        <v>0</v>
      </c>
      <c r="CS79" s="94" t="str">
        <f t="shared" si="132"/>
        <v/>
      </c>
    </row>
    <row r="80" spans="1:97" ht="24.75" customHeight="1">
      <c r="A80" s="33" t="str">
        <f t="shared" si="83"/>
        <v/>
      </c>
      <c r="B80" s="37"/>
      <c r="C80" s="93" t="str">
        <f t="shared" si="120"/>
        <v/>
      </c>
      <c r="D80" s="38"/>
      <c r="E80" s="38"/>
      <c r="F80" s="38"/>
      <c r="G80" s="33" t="str">
        <f t="shared" si="87"/>
        <v/>
      </c>
      <c r="H80" s="84" t="str">
        <f t="shared" si="121"/>
        <v/>
      </c>
      <c r="I80" s="39"/>
      <c r="J80" s="39"/>
      <c r="K80" s="39"/>
      <c r="L80" s="39"/>
      <c r="M80" s="39"/>
      <c r="N80" s="40"/>
      <c r="O80" s="40"/>
      <c r="P80" s="39"/>
      <c r="Q80" s="40"/>
      <c r="R80" s="40"/>
      <c r="S80" s="39"/>
      <c r="T80" s="39"/>
      <c r="U80" s="39"/>
      <c r="V80" s="39"/>
      <c r="W80" s="39"/>
      <c r="X80" s="40"/>
      <c r="Y80" s="41"/>
      <c r="Z80" s="40"/>
      <c r="AA80" s="102"/>
      <c r="AB80" s="9"/>
      <c r="AC80" s="48">
        <f t="shared" si="88"/>
        <v>0</v>
      </c>
      <c r="AD80" s="48">
        <f t="shared" si="89"/>
        <v>0</v>
      </c>
      <c r="AE80" s="48">
        <f t="shared" si="90"/>
        <v>0</v>
      </c>
      <c r="AF80" s="48">
        <f t="shared" si="84"/>
        <v>0</v>
      </c>
      <c r="AG80" s="48">
        <f t="shared" si="91"/>
        <v>0</v>
      </c>
      <c r="AH80" s="14" t="str">
        <f>IF(I80="","",申込書!$AB$6)</f>
        <v/>
      </c>
      <c r="AI80" s="49" t="str">
        <f t="shared" si="92"/>
        <v/>
      </c>
      <c r="AJ80" s="49" t="str">
        <f t="shared" si="93"/>
        <v/>
      </c>
      <c r="AK80" s="50"/>
      <c r="AL80" s="23"/>
      <c r="AR80">
        <v>75</v>
      </c>
      <c r="AS80">
        <f t="shared" si="85"/>
        <v>0</v>
      </c>
      <c r="AT80" t="str">
        <f t="shared" si="86"/>
        <v/>
      </c>
      <c r="AU80">
        <f t="shared" si="94"/>
        <v>0</v>
      </c>
      <c r="AV80" t="str">
        <f t="shared" si="95"/>
        <v/>
      </c>
      <c r="AW80" t="str">
        <f t="shared" si="96"/>
        <v/>
      </c>
      <c r="AX80">
        <f t="shared" si="122"/>
        <v>75</v>
      </c>
      <c r="AY80">
        <f t="shared" si="123"/>
        <v>12</v>
      </c>
      <c r="AZ80">
        <v>0</v>
      </c>
      <c r="BA80" t="str">
        <f t="shared" si="97"/>
        <v xml:space="preserve"> </v>
      </c>
      <c r="BB80">
        <v>75</v>
      </c>
      <c r="BC80" t="str">
        <f t="shared" si="124"/>
        <v/>
      </c>
      <c r="BD80" t="str">
        <f t="shared" si="98"/>
        <v>19000100</v>
      </c>
      <c r="BE80" t="str">
        <f t="shared" si="99"/>
        <v/>
      </c>
      <c r="BF80" t="str">
        <f t="shared" si="100"/>
        <v/>
      </c>
      <c r="BG80" t="str">
        <f t="shared" si="101"/>
        <v/>
      </c>
      <c r="BH80">
        <f t="shared" si="102"/>
        <v>0</v>
      </c>
      <c r="BI80">
        <f t="shared" si="103"/>
        <v>0</v>
      </c>
      <c r="BJ80" t="str">
        <f t="shared" si="125"/>
        <v/>
      </c>
      <c r="BK80" s="27" t="str">
        <f t="shared" si="104"/>
        <v/>
      </c>
      <c r="BL80" s="27" t="str">
        <f t="shared" si="105"/>
        <v/>
      </c>
      <c r="BM80" s="27" t="str">
        <f t="shared" si="106"/>
        <v/>
      </c>
      <c r="BN80" s="27" t="str">
        <f t="shared" si="107"/>
        <v/>
      </c>
      <c r="BO80" s="27" t="str">
        <f t="shared" si="108"/>
        <v/>
      </c>
      <c r="BP80" s="27">
        <f t="shared" si="109"/>
        <v>0</v>
      </c>
      <c r="BQ80" s="27" t="str">
        <f t="shared" si="110"/>
        <v/>
      </c>
      <c r="BR80" s="27" t="str">
        <f t="shared" si="111"/>
        <v/>
      </c>
      <c r="BS80" s="27">
        <f t="shared" si="112"/>
        <v>0</v>
      </c>
      <c r="BT80" s="27" t="str">
        <f t="shared" si="113"/>
        <v/>
      </c>
      <c r="BU80" s="27" t="str">
        <f t="shared" si="114"/>
        <v/>
      </c>
      <c r="BV80" s="27" t="str">
        <f t="shared" si="115"/>
        <v>999:99.99</v>
      </c>
      <c r="BW80" s="27" t="str">
        <f t="shared" si="116"/>
        <v>999:99.99</v>
      </c>
      <c r="BX80" s="27" t="str">
        <f t="shared" si="117"/>
        <v>999:99.99</v>
      </c>
      <c r="BY80" s="58" t="str">
        <f t="shared" si="118"/>
        <v>1980/1/1</v>
      </c>
      <c r="CH80" s="3" t="str">
        <f t="shared" si="126"/>
        <v/>
      </c>
      <c r="CI80" s="3" t="str">
        <f t="shared" si="127"/>
        <v/>
      </c>
      <c r="CJ80" s="3">
        <f t="shared" si="128"/>
        <v>0</v>
      </c>
      <c r="CK80" s="3" t="str">
        <f t="shared" si="129"/>
        <v/>
      </c>
      <c r="CL80" s="3">
        <f t="shared" si="130"/>
        <v>0</v>
      </c>
      <c r="CM80" s="3">
        <v>1</v>
      </c>
      <c r="CN80" s="85" t="str">
        <f t="shared" si="119"/>
        <v/>
      </c>
      <c r="CO80" s="3">
        <f t="shared" si="131"/>
        <v>0</v>
      </c>
      <c r="CS80" s="94" t="str">
        <f t="shared" si="132"/>
        <v/>
      </c>
    </row>
    <row r="81" spans="1:97" ht="24.75" customHeight="1">
      <c r="A81" s="33" t="str">
        <f t="shared" si="83"/>
        <v/>
      </c>
      <c r="B81" s="37"/>
      <c r="C81" s="93" t="str">
        <f t="shared" si="120"/>
        <v/>
      </c>
      <c r="D81" s="38"/>
      <c r="E81" s="38"/>
      <c r="F81" s="38"/>
      <c r="G81" s="33" t="str">
        <f t="shared" si="87"/>
        <v/>
      </c>
      <c r="H81" s="84" t="str">
        <f t="shared" si="121"/>
        <v/>
      </c>
      <c r="I81" s="39"/>
      <c r="J81" s="39"/>
      <c r="K81" s="39"/>
      <c r="L81" s="39"/>
      <c r="M81" s="39"/>
      <c r="N81" s="40"/>
      <c r="O81" s="40"/>
      <c r="P81" s="39"/>
      <c r="Q81" s="40"/>
      <c r="R81" s="40"/>
      <c r="S81" s="39"/>
      <c r="T81" s="39"/>
      <c r="U81" s="39"/>
      <c r="V81" s="39"/>
      <c r="W81" s="39"/>
      <c r="X81" s="40"/>
      <c r="Y81" s="41"/>
      <c r="Z81" s="40"/>
      <c r="AA81" s="102"/>
      <c r="AB81" s="9"/>
      <c r="AC81" s="48">
        <f t="shared" si="88"/>
        <v>0</v>
      </c>
      <c r="AD81" s="48">
        <f t="shared" si="89"/>
        <v>0</v>
      </c>
      <c r="AE81" s="48">
        <f t="shared" si="90"/>
        <v>0</v>
      </c>
      <c r="AF81" s="48">
        <f t="shared" si="84"/>
        <v>0</v>
      </c>
      <c r="AG81" s="48">
        <f t="shared" si="91"/>
        <v>0</v>
      </c>
      <c r="AH81" s="14" t="str">
        <f>IF(I81="","",申込書!$AB$6)</f>
        <v/>
      </c>
      <c r="AI81" s="49" t="str">
        <f t="shared" si="92"/>
        <v/>
      </c>
      <c r="AJ81" s="49" t="str">
        <f t="shared" si="93"/>
        <v/>
      </c>
      <c r="AK81" s="50"/>
      <c r="AL81" s="23"/>
      <c r="AR81">
        <v>76</v>
      </c>
      <c r="AS81">
        <f t="shared" si="85"/>
        <v>0</v>
      </c>
      <c r="AT81" t="str">
        <f t="shared" si="86"/>
        <v/>
      </c>
      <c r="AU81">
        <f t="shared" si="94"/>
        <v>0</v>
      </c>
      <c r="AV81" t="str">
        <f t="shared" si="95"/>
        <v/>
      </c>
      <c r="AW81" t="str">
        <f t="shared" si="96"/>
        <v/>
      </c>
      <c r="AX81">
        <f t="shared" si="122"/>
        <v>75</v>
      </c>
      <c r="AY81">
        <f t="shared" si="123"/>
        <v>12</v>
      </c>
      <c r="AZ81">
        <v>0</v>
      </c>
      <c r="BA81" t="str">
        <f t="shared" si="97"/>
        <v xml:space="preserve"> </v>
      </c>
      <c r="BB81">
        <v>76</v>
      </c>
      <c r="BC81" t="str">
        <f t="shared" si="124"/>
        <v/>
      </c>
      <c r="BD81" t="str">
        <f t="shared" si="98"/>
        <v>19000100</v>
      </c>
      <c r="BE81" t="str">
        <f t="shared" si="99"/>
        <v/>
      </c>
      <c r="BF81" t="str">
        <f t="shared" si="100"/>
        <v/>
      </c>
      <c r="BG81" t="str">
        <f t="shared" si="101"/>
        <v/>
      </c>
      <c r="BH81">
        <f t="shared" si="102"/>
        <v>0</v>
      </c>
      <c r="BI81">
        <f t="shared" si="103"/>
        <v>0</v>
      </c>
      <c r="BJ81" t="str">
        <f t="shared" si="125"/>
        <v/>
      </c>
      <c r="BK81" s="27" t="str">
        <f t="shared" si="104"/>
        <v/>
      </c>
      <c r="BL81" s="27" t="str">
        <f t="shared" si="105"/>
        <v/>
      </c>
      <c r="BM81" s="27" t="str">
        <f t="shared" si="106"/>
        <v/>
      </c>
      <c r="BN81" s="27" t="str">
        <f t="shared" si="107"/>
        <v/>
      </c>
      <c r="BO81" s="27" t="str">
        <f t="shared" si="108"/>
        <v/>
      </c>
      <c r="BP81" s="27">
        <f t="shared" si="109"/>
        <v>0</v>
      </c>
      <c r="BQ81" s="27" t="str">
        <f t="shared" si="110"/>
        <v/>
      </c>
      <c r="BR81" s="27" t="str">
        <f t="shared" si="111"/>
        <v/>
      </c>
      <c r="BS81" s="27">
        <f t="shared" si="112"/>
        <v>0</v>
      </c>
      <c r="BT81" s="27" t="str">
        <f t="shared" si="113"/>
        <v/>
      </c>
      <c r="BU81" s="27" t="str">
        <f t="shared" si="114"/>
        <v/>
      </c>
      <c r="BV81" s="27" t="str">
        <f t="shared" si="115"/>
        <v>999:99.99</v>
      </c>
      <c r="BW81" s="27" t="str">
        <f t="shared" si="116"/>
        <v>999:99.99</v>
      </c>
      <c r="BX81" s="27" t="str">
        <f t="shared" si="117"/>
        <v>999:99.99</v>
      </c>
      <c r="BY81" s="58" t="str">
        <f t="shared" si="118"/>
        <v>1980/1/1</v>
      </c>
      <c r="CH81" s="3" t="str">
        <f t="shared" si="126"/>
        <v/>
      </c>
      <c r="CI81" s="3" t="str">
        <f t="shared" si="127"/>
        <v/>
      </c>
      <c r="CJ81" s="3">
        <f t="shared" si="128"/>
        <v>0</v>
      </c>
      <c r="CK81" s="3" t="str">
        <f t="shared" si="129"/>
        <v/>
      </c>
      <c r="CL81" s="3">
        <f t="shared" si="130"/>
        <v>0</v>
      </c>
      <c r="CM81" s="3">
        <v>1</v>
      </c>
      <c r="CN81" s="85" t="str">
        <f t="shared" si="119"/>
        <v/>
      </c>
      <c r="CO81" s="3">
        <f t="shared" si="131"/>
        <v>0</v>
      </c>
      <c r="CS81" s="94" t="str">
        <f t="shared" si="132"/>
        <v/>
      </c>
    </row>
    <row r="82" spans="1:97" ht="24.75" customHeight="1">
      <c r="A82" s="33" t="str">
        <f t="shared" si="83"/>
        <v/>
      </c>
      <c r="B82" s="37"/>
      <c r="C82" s="93" t="str">
        <f t="shared" si="120"/>
        <v/>
      </c>
      <c r="D82" s="38"/>
      <c r="E82" s="38"/>
      <c r="F82" s="38"/>
      <c r="G82" s="33" t="str">
        <f t="shared" si="87"/>
        <v/>
      </c>
      <c r="H82" s="84" t="str">
        <f t="shared" si="121"/>
        <v/>
      </c>
      <c r="I82" s="39"/>
      <c r="J82" s="39"/>
      <c r="K82" s="39"/>
      <c r="L82" s="39"/>
      <c r="M82" s="39"/>
      <c r="N82" s="40"/>
      <c r="O82" s="40"/>
      <c r="P82" s="39"/>
      <c r="Q82" s="40"/>
      <c r="R82" s="40"/>
      <c r="S82" s="39"/>
      <c r="T82" s="39"/>
      <c r="U82" s="39"/>
      <c r="V82" s="39"/>
      <c r="W82" s="39"/>
      <c r="X82" s="40"/>
      <c r="Y82" s="41"/>
      <c r="Z82" s="40"/>
      <c r="AA82" s="102"/>
      <c r="AB82" s="9"/>
      <c r="AC82" s="48">
        <f t="shared" si="88"/>
        <v>0</v>
      </c>
      <c r="AD82" s="48">
        <f t="shared" si="89"/>
        <v>0</v>
      </c>
      <c r="AE82" s="48">
        <f t="shared" si="90"/>
        <v>0</v>
      </c>
      <c r="AF82" s="48">
        <f t="shared" si="84"/>
        <v>0</v>
      </c>
      <c r="AG82" s="48">
        <f t="shared" si="91"/>
        <v>0</v>
      </c>
      <c r="AH82" s="14" t="str">
        <f>IF(I82="","",申込書!$AB$6)</f>
        <v/>
      </c>
      <c r="AI82" s="49" t="str">
        <f t="shared" si="92"/>
        <v/>
      </c>
      <c r="AJ82" s="49" t="str">
        <f t="shared" si="93"/>
        <v/>
      </c>
      <c r="AK82" s="50"/>
      <c r="AL82" s="23"/>
      <c r="AR82">
        <v>77</v>
      </c>
      <c r="AS82">
        <f t="shared" si="85"/>
        <v>0</v>
      </c>
      <c r="AT82" t="str">
        <f t="shared" si="86"/>
        <v/>
      </c>
      <c r="AU82">
        <f t="shared" si="94"/>
        <v>0</v>
      </c>
      <c r="AV82" t="str">
        <f t="shared" si="95"/>
        <v/>
      </c>
      <c r="AW82" t="str">
        <f t="shared" si="96"/>
        <v/>
      </c>
      <c r="AX82">
        <f t="shared" si="122"/>
        <v>75</v>
      </c>
      <c r="AY82">
        <f t="shared" si="123"/>
        <v>12</v>
      </c>
      <c r="AZ82">
        <v>0</v>
      </c>
      <c r="BA82" t="str">
        <f t="shared" si="97"/>
        <v xml:space="preserve"> </v>
      </c>
      <c r="BB82">
        <v>77</v>
      </c>
      <c r="BC82" t="str">
        <f t="shared" si="124"/>
        <v/>
      </c>
      <c r="BD82" t="str">
        <f t="shared" si="98"/>
        <v>19000100</v>
      </c>
      <c r="BE82" t="str">
        <f t="shared" si="99"/>
        <v/>
      </c>
      <c r="BF82" t="str">
        <f t="shared" si="100"/>
        <v/>
      </c>
      <c r="BG82" t="str">
        <f t="shared" si="101"/>
        <v/>
      </c>
      <c r="BH82">
        <f t="shared" si="102"/>
        <v>0</v>
      </c>
      <c r="BI82">
        <f t="shared" si="103"/>
        <v>0</v>
      </c>
      <c r="BJ82" t="str">
        <f t="shared" si="125"/>
        <v/>
      </c>
      <c r="BK82" s="27" t="str">
        <f t="shared" si="104"/>
        <v/>
      </c>
      <c r="BL82" s="27" t="str">
        <f t="shared" si="105"/>
        <v/>
      </c>
      <c r="BM82" s="27" t="str">
        <f t="shared" si="106"/>
        <v/>
      </c>
      <c r="BN82" s="27" t="str">
        <f t="shared" si="107"/>
        <v/>
      </c>
      <c r="BO82" s="27" t="str">
        <f t="shared" si="108"/>
        <v/>
      </c>
      <c r="BP82" s="27">
        <f t="shared" si="109"/>
        <v>0</v>
      </c>
      <c r="BQ82" s="27" t="str">
        <f t="shared" si="110"/>
        <v/>
      </c>
      <c r="BR82" s="27" t="str">
        <f t="shared" si="111"/>
        <v/>
      </c>
      <c r="BS82" s="27">
        <f t="shared" si="112"/>
        <v>0</v>
      </c>
      <c r="BT82" s="27" t="str">
        <f t="shared" si="113"/>
        <v/>
      </c>
      <c r="BU82" s="27" t="str">
        <f t="shared" si="114"/>
        <v/>
      </c>
      <c r="BV82" s="27" t="str">
        <f t="shared" si="115"/>
        <v>999:99.99</v>
      </c>
      <c r="BW82" s="27" t="str">
        <f t="shared" si="116"/>
        <v>999:99.99</v>
      </c>
      <c r="BX82" s="27" t="str">
        <f t="shared" si="117"/>
        <v>999:99.99</v>
      </c>
      <c r="BY82" s="58" t="str">
        <f t="shared" si="118"/>
        <v>1980/1/1</v>
      </c>
      <c r="CH82" s="3" t="str">
        <f t="shared" si="126"/>
        <v/>
      </c>
      <c r="CI82" s="3" t="str">
        <f t="shared" si="127"/>
        <v/>
      </c>
      <c r="CJ82" s="3">
        <f t="shared" si="128"/>
        <v>0</v>
      </c>
      <c r="CK82" s="3" t="str">
        <f t="shared" si="129"/>
        <v/>
      </c>
      <c r="CL82" s="3">
        <f t="shared" si="130"/>
        <v>0</v>
      </c>
      <c r="CM82" s="3">
        <v>1</v>
      </c>
      <c r="CN82" s="85" t="str">
        <f t="shared" si="119"/>
        <v/>
      </c>
      <c r="CO82" s="3">
        <f t="shared" si="131"/>
        <v>0</v>
      </c>
      <c r="CS82" s="94" t="str">
        <f t="shared" si="132"/>
        <v/>
      </c>
    </row>
    <row r="83" spans="1:97" ht="24.75" customHeight="1">
      <c r="A83" s="33" t="str">
        <f t="shared" si="83"/>
        <v/>
      </c>
      <c r="B83" s="37"/>
      <c r="C83" s="93" t="str">
        <f t="shared" si="120"/>
        <v/>
      </c>
      <c r="D83" s="38"/>
      <c r="E83" s="38"/>
      <c r="F83" s="38"/>
      <c r="G83" s="33" t="str">
        <f t="shared" si="87"/>
        <v/>
      </c>
      <c r="H83" s="84" t="str">
        <f t="shared" si="121"/>
        <v/>
      </c>
      <c r="I83" s="39"/>
      <c r="J83" s="39"/>
      <c r="K83" s="39"/>
      <c r="L83" s="39"/>
      <c r="M83" s="39"/>
      <c r="N83" s="40"/>
      <c r="O83" s="40"/>
      <c r="P83" s="39"/>
      <c r="Q83" s="40"/>
      <c r="R83" s="40"/>
      <c r="S83" s="39"/>
      <c r="T83" s="39"/>
      <c r="U83" s="39"/>
      <c r="V83" s="39"/>
      <c r="W83" s="39"/>
      <c r="X83" s="40"/>
      <c r="Y83" s="41"/>
      <c r="Z83" s="40"/>
      <c r="AA83" s="102"/>
      <c r="AB83" s="9"/>
      <c r="AC83" s="48">
        <f t="shared" si="88"/>
        <v>0</v>
      </c>
      <c r="AD83" s="48">
        <f t="shared" si="89"/>
        <v>0</v>
      </c>
      <c r="AE83" s="48">
        <f t="shared" si="90"/>
        <v>0</v>
      </c>
      <c r="AF83" s="48">
        <f t="shared" si="84"/>
        <v>0</v>
      </c>
      <c r="AG83" s="48">
        <f t="shared" si="91"/>
        <v>0</v>
      </c>
      <c r="AH83" s="14" t="str">
        <f>IF(I83="","",申込書!$AB$6)</f>
        <v/>
      </c>
      <c r="AI83" s="49" t="str">
        <f t="shared" si="92"/>
        <v/>
      </c>
      <c r="AJ83" s="49" t="str">
        <f t="shared" si="93"/>
        <v/>
      </c>
      <c r="AK83" s="50"/>
      <c r="AL83" s="23"/>
      <c r="AR83">
        <v>78</v>
      </c>
      <c r="AS83">
        <f t="shared" si="85"/>
        <v>0</v>
      </c>
      <c r="AT83" t="str">
        <f t="shared" si="86"/>
        <v/>
      </c>
      <c r="AU83">
        <f t="shared" si="94"/>
        <v>0</v>
      </c>
      <c r="AV83" t="str">
        <f t="shared" si="95"/>
        <v/>
      </c>
      <c r="AW83" t="str">
        <f t="shared" si="96"/>
        <v/>
      </c>
      <c r="AX83">
        <f t="shared" si="122"/>
        <v>75</v>
      </c>
      <c r="AY83">
        <f t="shared" si="123"/>
        <v>12</v>
      </c>
      <c r="AZ83">
        <v>0</v>
      </c>
      <c r="BA83" t="str">
        <f t="shared" si="97"/>
        <v xml:space="preserve"> </v>
      </c>
      <c r="BB83">
        <v>78</v>
      </c>
      <c r="BC83" t="str">
        <f t="shared" si="124"/>
        <v/>
      </c>
      <c r="BD83" t="str">
        <f t="shared" si="98"/>
        <v>19000100</v>
      </c>
      <c r="BE83" t="str">
        <f t="shared" si="99"/>
        <v/>
      </c>
      <c r="BF83" t="str">
        <f t="shared" si="100"/>
        <v/>
      </c>
      <c r="BG83" t="str">
        <f t="shared" si="101"/>
        <v/>
      </c>
      <c r="BH83">
        <f t="shared" si="102"/>
        <v>0</v>
      </c>
      <c r="BI83">
        <f t="shared" si="103"/>
        <v>0</v>
      </c>
      <c r="BJ83" t="str">
        <f t="shared" si="125"/>
        <v/>
      </c>
      <c r="BK83" s="27" t="str">
        <f t="shared" si="104"/>
        <v/>
      </c>
      <c r="BL83" s="27" t="str">
        <f t="shared" si="105"/>
        <v/>
      </c>
      <c r="BM83" s="27" t="str">
        <f t="shared" si="106"/>
        <v/>
      </c>
      <c r="BN83" s="27" t="str">
        <f t="shared" si="107"/>
        <v/>
      </c>
      <c r="BO83" s="27" t="str">
        <f t="shared" si="108"/>
        <v/>
      </c>
      <c r="BP83" s="27">
        <f t="shared" si="109"/>
        <v>0</v>
      </c>
      <c r="BQ83" s="27" t="str">
        <f t="shared" si="110"/>
        <v/>
      </c>
      <c r="BR83" s="27" t="str">
        <f t="shared" si="111"/>
        <v/>
      </c>
      <c r="BS83" s="27">
        <f t="shared" si="112"/>
        <v>0</v>
      </c>
      <c r="BT83" s="27" t="str">
        <f t="shared" si="113"/>
        <v/>
      </c>
      <c r="BU83" s="27" t="str">
        <f t="shared" si="114"/>
        <v/>
      </c>
      <c r="BV83" s="27" t="str">
        <f t="shared" si="115"/>
        <v>999:99.99</v>
      </c>
      <c r="BW83" s="27" t="str">
        <f t="shared" si="116"/>
        <v>999:99.99</v>
      </c>
      <c r="BX83" s="27" t="str">
        <f t="shared" si="117"/>
        <v>999:99.99</v>
      </c>
      <c r="BY83" s="58" t="str">
        <f t="shared" si="118"/>
        <v>1980/1/1</v>
      </c>
      <c r="CH83" s="3" t="str">
        <f t="shared" si="126"/>
        <v/>
      </c>
      <c r="CI83" s="3" t="str">
        <f t="shared" si="127"/>
        <v/>
      </c>
      <c r="CJ83" s="3">
        <f t="shared" si="128"/>
        <v>0</v>
      </c>
      <c r="CK83" s="3" t="str">
        <f t="shared" si="129"/>
        <v/>
      </c>
      <c r="CL83" s="3">
        <f t="shared" si="130"/>
        <v>0</v>
      </c>
      <c r="CM83" s="3">
        <v>1</v>
      </c>
      <c r="CN83" s="85" t="str">
        <f t="shared" si="119"/>
        <v/>
      </c>
      <c r="CO83" s="3">
        <f t="shared" si="131"/>
        <v>0</v>
      </c>
      <c r="CS83" s="94" t="str">
        <f t="shared" si="132"/>
        <v/>
      </c>
    </row>
    <row r="84" spans="1:97" ht="24.75" customHeight="1">
      <c r="A84" s="33" t="str">
        <f t="shared" si="83"/>
        <v/>
      </c>
      <c r="B84" s="37"/>
      <c r="C84" s="93" t="str">
        <f t="shared" si="120"/>
        <v/>
      </c>
      <c r="D84" s="38"/>
      <c r="E84" s="38"/>
      <c r="F84" s="38"/>
      <c r="G84" s="33" t="str">
        <f t="shared" si="87"/>
        <v/>
      </c>
      <c r="H84" s="84" t="str">
        <f t="shared" si="121"/>
        <v/>
      </c>
      <c r="I84" s="39"/>
      <c r="J84" s="39"/>
      <c r="K84" s="39"/>
      <c r="L84" s="39"/>
      <c r="M84" s="39"/>
      <c r="N84" s="40"/>
      <c r="O84" s="40"/>
      <c r="P84" s="39"/>
      <c r="Q84" s="40"/>
      <c r="R84" s="40"/>
      <c r="S84" s="39"/>
      <c r="T84" s="39"/>
      <c r="U84" s="39"/>
      <c r="V84" s="39"/>
      <c r="W84" s="39"/>
      <c r="X84" s="40"/>
      <c r="Y84" s="41"/>
      <c r="Z84" s="40"/>
      <c r="AA84" s="102"/>
      <c r="AB84" s="9"/>
      <c r="AC84" s="48">
        <f t="shared" si="88"/>
        <v>0</v>
      </c>
      <c r="AD84" s="48">
        <f t="shared" si="89"/>
        <v>0</v>
      </c>
      <c r="AE84" s="48">
        <f t="shared" si="90"/>
        <v>0</v>
      </c>
      <c r="AF84" s="48">
        <f t="shared" si="84"/>
        <v>0</v>
      </c>
      <c r="AG84" s="48">
        <f t="shared" si="91"/>
        <v>0</v>
      </c>
      <c r="AH84" s="14" t="str">
        <f>IF(I84="","",申込書!$AB$6)</f>
        <v/>
      </c>
      <c r="AI84" s="49" t="str">
        <f t="shared" si="92"/>
        <v/>
      </c>
      <c r="AJ84" s="49" t="str">
        <f t="shared" si="93"/>
        <v/>
      </c>
      <c r="AK84" s="50"/>
      <c r="AL84" s="23"/>
      <c r="AR84">
        <v>79</v>
      </c>
      <c r="AS84">
        <f t="shared" si="85"/>
        <v>0</v>
      </c>
      <c r="AT84" t="str">
        <f t="shared" si="86"/>
        <v/>
      </c>
      <c r="AU84">
        <f t="shared" si="94"/>
        <v>0</v>
      </c>
      <c r="AV84" t="str">
        <f t="shared" si="95"/>
        <v/>
      </c>
      <c r="AW84" t="str">
        <f t="shared" si="96"/>
        <v/>
      </c>
      <c r="AX84">
        <f t="shared" si="122"/>
        <v>75</v>
      </c>
      <c r="AY84">
        <f t="shared" si="123"/>
        <v>12</v>
      </c>
      <c r="AZ84">
        <v>0</v>
      </c>
      <c r="BA84" t="str">
        <f t="shared" si="97"/>
        <v xml:space="preserve"> </v>
      </c>
      <c r="BB84">
        <v>79</v>
      </c>
      <c r="BC84" t="str">
        <f t="shared" si="124"/>
        <v/>
      </c>
      <c r="BD84" t="str">
        <f t="shared" si="98"/>
        <v>19000100</v>
      </c>
      <c r="BE84" t="str">
        <f t="shared" si="99"/>
        <v/>
      </c>
      <c r="BF84" t="str">
        <f t="shared" si="100"/>
        <v/>
      </c>
      <c r="BG84" t="str">
        <f t="shared" si="101"/>
        <v/>
      </c>
      <c r="BH84">
        <f t="shared" si="102"/>
        <v>0</v>
      </c>
      <c r="BI84">
        <f t="shared" si="103"/>
        <v>0</v>
      </c>
      <c r="BJ84" t="str">
        <f t="shared" si="125"/>
        <v/>
      </c>
      <c r="BK84" s="27" t="str">
        <f t="shared" si="104"/>
        <v/>
      </c>
      <c r="BL84" s="27" t="str">
        <f t="shared" si="105"/>
        <v/>
      </c>
      <c r="BM84" s="27" t="str">
        <f t="shared" si="106"/>
        <v/>
      </c>
      <c r="BN84" s="27" t="str">
        <f t="shared" si="107"/>
        <v/>
      </c>
      <c r="BO84" s="27" t="str">
        <f t="shared" si="108"/>
        <v/>
      </c>
      <c r="BP84" s="27">
        <f t="shared" si="109"/>
        <v>0</v>
      </c>
      <c r="BQ84" s="27" t="str">
        <f t="shared" si="110"/>
        <v/>
      </c>
      <c r="BR84" s="27" t="str">
        <f t="shared" si="111"/>
        <v/>
      </c>
      <c r="BS84" s="27">
        <f t="shared" si="112"/>
        <v>0</v>
      </c>
      <c r="BT84" s="27" t="str">
        <f t="shared" si="113"/>
        <v/>
      </c>
      <c r="BU84" s="27" t="str">
        <f t="shared" si="114"/>
        <v/>
      </c>
      <c r="BV84" s="27" t="str">
        <f t="shared" si="115"/>
        <v>999:99.99</v>
      </c>
      <c r="BW84" s="27" t="str">
        <f t="shared" si="116"/>
        <v>999:99.99</v>
      </c>
      <c r="BX84" s="27" t="str">
        <f t="shared" si="117"/>
        <v>999:99.99</v>
      </c>
      <c r="BY84" s="58" t="str">
        <f t="shared" si="118"/>
        <v>1980/1/1</v>
      </c>
      <c r="CH84" s="3" t="str">
        <f t="shared" si="126"/>
        <v/>
      </c>
      <c r="CI84" s="3" t="str">
        <f t="shared" si="127"/>
        <v/>
      </c>
      <c r="CJ84" s="3">
        <f t="shared" si="128"/>
        <v>0</v>
      </c>
      <c r="CK84" s="3" t="str">
        <f t="shared" si="129"/>
        <v/>
      </c>
      <c r="CL84" s="3">
        <f t="shared" si="130"/>
        <v>0</v>
      </c>
      <c r="CM84" s="3">
        <v>1</v>
      </c>
      <c r="CN84" s="85" t="str">
        <f t="shared" si="119"/>
        <v/>
      </c>
      <c r="CO84" s="3">
        <f t="shared" si="131"/>
        <v>0</v>
      </c>
      <c r="CS84" s="94" t="str">
        <f t="shared" si="132"/>
        <v/>
      </c>
    </row>
    <row r="85" spans="1:97" ht="24.75" customHeight="1">
      <c r="A85" s="33" t="str">
        <f t="shared" si="83"/>
        <v/>
      </c>
      <c r="B85" s="37"/>
      <c r="C85" s="93" t="str">
        <f t="shared" si="120"/>
        <v/>
      </c>
      <c r="D85" s="38"/>
      <c r="E85" s="38"/>
      <c r="F85" s="38"/>
      <c r="G85" s="33" t="str">
        <f t="shared" si="87"/>
        <v/>
      </c>
      <c r="H85" s="84" t="str">
        <f t="shared" si="121"/>
        <v/>
      </c>
      <c r="I85" s="39"/>
      <c r="J85" s="39"/>
      <c r="K85" s="39"/>
      <c r="L85" s="39"/>
      <c r="M85" s="39"/>
      <c r="N85" s="40"/>
      <c r="O85" s="40"/>
      <c r="P85" s="39"/>
      <c r="Q85" s="40"/>
      <c r="R85" s="40"/>
      <c r="S85" s="39"/>
      <c r="T85" s="39"/>
      <c r="U85" s="39"/>
      <c r="V85" s="39"/>
      <c r="W85" s="39"/>
      <c r="X85" s="40"/>
      <c r="Y85" s="41"/>
      <c r="Z85" s="40"/>
      <c r="AA85" s="102"/>
      <c r="AB85" s="9"/>
      <c r="AC85" s="48">
        <f t="shared" si="88"/>
        <v>0</v>
      </c>
      <c r="AD85" s="48">
        <f t="shared" si="89"/>
        <v>0</v>
      </c>
      <c r="AE85" s="48">
        <f t="shared" si="90"/>
        <v>0</v>
      </c>
      <c r="AF85" s="48">
        <f t="shared" si="84"/>
        <v>0</v>
      </c>
      <c r="AG85" s="48">
        <f t="shared" si="91"/>
        <v>0</v>
      </c>
      <c r="AH85" s="14" t="str">
        <f>IF(I85="","",申込書!$AB$6)</f>
        <v/>
      </c>
      <c r="AI85" s="49" t="str">
        <f t="shared" si="92"/>
        <v/>
      </c>
      <c r="AJ85" s="49" t="str">
        <f t="shared" si="93"/>
        <v/>
      </c>
      <c r="AK85" s="50"/>
      <c r="AL85" s="23"/>
      <c r="AR85">
        <v>80</v>
      </c>
      <c r="AS85">
        <f t="shared" si="85"/>
        <v>0</v>
      </c>
      <c r="AT85" t="str">
        <f t="shared" si="86"/>
        <v/>
      </c>
      <c r="AU85">
        <f t="shared" si="94"/>
        <v>0</v>
      </c>
      <c r="AV85" t="str">
        <f t="shared" si="95"/>
        <v/>
      </c>
      <c r="AW85" t="str">
        <f t="shared" si="96"/>
        <v/>
      </c>
      <c r="AX85">
        <f t="shared" si="122"/>
        <v>75</v>
      </c>
      <c r="AY85">
        <f t="shared" si="123"/>
        <v>12</v>
      </c>
      <c r="AZ85">
        <v>0</v>
      </c>
      <c r="BA85" t="str">
        <f t="shared" si="97"/>
        <v xml:space="preserve"> </v>
      </c>
      <c r="BB85">
        <v>80</v>
      </c>
      <c r="BC85" t="str">
        <f t="shared" si="124"/>
        <v/>
      </c>
      <c r="BD85" t="str">
        <f t="shared" si="98"/>
        <v>19000100</v>
      </c>
      <c r="BE85" t="str">
        <f t="shared" si="99"/>
        <v/>
      </c>
      <c r="BF85" t="str">
        <f t="shared" si="100"/>
        <v/>
      </c>
      <c r="BG85" t="str">
        <f t="shared" si="101"/>
        <v/>
      </c>
      <c r="BH85">
        <f t="shared" si="102"/>
        <v>0</v>
      </c>
      <c r="BI85">
        <f t="shared" si="103"/>
        <v>0</v>
      </c>
      <c r="BJ85" t="str">
        <f t="shared" si="125"/>
        <v/>
      </c>
      <c r="BK85" s="27" t="str">
        <f t="shared" si="104"/>
        <v/>
      </c>
      <c r="BL85" s="27" t="str">
        <f t="shared" si="105"/>
        <v/>
      </c>
      <c r="BM85" s="27" t="str">
        <f t="shared" si="106"/>
        <v/>
      </c>
      <c r="BN85" s="27" t="str">
        <f t="shared" si="107"/>
        <v/>
      </c>
      <c r="BO85" s="27" t="str">
        <f t="shared" si="108"/>
        <v/>
      </c>
      <c r="BP85" s="27">
        <f t="shared" si="109"/>
        <v>0</v>
      </c>
      <c r="BQ85" s="27" t="str">
        <f t="shared" si="110"/>
        <v/>
      </c>
      <c r="BR85" s="27" t="str">
        <f t="shared" si="111"/>
        <v/>
      </c>
      <c r="BS85" s="27">
        <f t="shared" si="112"/>
        <v>0</v>
      </c>
      <c r="BT85" s="27" t="str">
        <f t="shared" si="113"/>
        <v/>
      </c>
      <c r="BU85" s="27" t="str">
        <f t="shared" si="114"/>
        <v/>
      </c>
      <c r="BV85" s="27" t="str">
        <f t="shared" si="115"/>
        <v>999:99.99</v>
      </c>
      <c r="BW85" s="27" t="str">
        <f t="shared" si="116"/>
        <v>999:99.99</v>
      </c>
      <c r="BX85" s="27" t="str">
        <f t="shared" si="117"/>
        <v>999:99.99</v>
      </c>
      <c r="BY85" s="58" t="str">
        <f t="shared" si="118"/>
        <v>1980/1/1</v>
      </c>
      <c r="CH85" s="3" t="str">
        <f t="shared" si="126"/>
        <v/>
      </c>
      <c r="CI85" s="3" t="str">
        <f t="shared" si="127"/>
        <v/>
      </c>
      <c r="CJ85" s="3">
        <f t="shared" si="128"/>
        <v>0</v>
      </c>
      <c r="CK85" s="3" t="str">
        <f t="shared" si="129"/>
        <v/>
      </c>
      <c r="CL85" s="3">
        <f t="shared" si="130"/>
        <v>0</v>
      </c>
      <c r="CM85" s="3">
        <v>1</v>
      </c>
      <c r="CN85" s="85" t="str">
        <f t="shared" si="119"/>
        <v/>
      </c>
      <c r="CO85" s="3">
        <f t="shared" si="131"/>
        <v>0</v>
      </c>
      <c r="CS85" s="94" t="str">
        <f t="shared" si="132"/>
        <v/>
      </c>
    </row>
    <row r="86" spans="1:97" ht="24.75" customHeight="1">
      <c r="A86" s="33" t="str">
        <f t="shared" si="83"/>
        <v/>
      </c>
      <c r="B86" s="37"/>
      <c r="C86" s="93" t="str">
        <f t="shared" si="120"/>
        <v/>
      </c>
      <c r="D86" s="38"/>
      <c r="E86" s="38"/>
      <c r="F86" s="38"/>
      <c r="G86" s="33" t="str">
        <f t="shared" si="87"/>
        <v/>
      </c>
      <c r="H86" s="84" t="str">
        <f t="shared" si="121"/>
        <v/>
      </c>
      <c r="I86" s="39"/>
      <c r="J86" s="39"/>
      <c r="K86" s="39"/>
      <c r="L86" s="39"/>
      <c r="M86" s="39"/>
      <c r="N86" s="40"/>
      <c r="O86" s="40"/>
      <c r="P86" s="39"/>
      <c r="Q86" s="40"/>
      <c r="R86" s="40"/>
      <c r="S86" s="39"/>
      <c r="T86" s="39"/>
      <c r="U86" s="39"/>
      <c r="V86" s="39"/>
      <c r="W86" s="39"/>
      <c r="X86" s="40"/>
      <c r="Y86" s="41"/>
      <c r="Z86" s="40"/>
      <c r="AA86" s="102"/>
      <c r="AB86" s="9"/>
      <c r="AC86" s="48">
        <f t="shared" si="88"/>
        <v>0</v>
      </c>
      <c r="AD86" s="48">
        <f t="shared" si="89"/>
        <v>0</v>
      </c>
      <c r="AE86" s="48">
        <f t="shared" si="90"/>
        <v>0</v>
      </c>
      <c r="AF86" s="48">
        <f t="shared" si="84"/>
        <v>0</v>
      </c>
      <c r="AG86" s="48">
        <f t="shared" si="91"/>
        <v>0</v>
      </c>
      <c r="AH86" s="14" t="str">
        <f>IF(I86="","",申込書!$AB$6)</f>
        <v/>
      </c>
      <c r="AI86" s="49" t="str">
        <f t="shared" si="92"/>
        <v/>
      </c>
      <c r="AJ86" s="49" t="str">
        <f t="shared" si="93"/>
        <v/>
      </c>
      <c r="AK86" s="50"/>
      <c r="AL86" s="23"/>
      <c r="AR86">
        <v>81</v>
      </c>
      <c r="AS86">
        <f t="shared" si="85"/>
        <v>0</v>
      </c>
      <c r="AT86" t="str">
        <f t="shared" si="86"/>
        <v/>
      </c>
      <c r="AU86">
        <f t="shared" si="94"/>
        <v>0</v>
      </c>
      <c r="AV86" t="str">
        <f t="shared" si="95"/>
        <v/>
      </c>
      <c r="AW86" t="str">
        <f t="shared" si="96"/>
        <v/>
      </c>
      <c r="AX86">
        <f t="shared" si="122"/>
        <v>75</v>
      </c>
      <c r="AY86">
        <f t="shared" si="123"/>
        <v>12</v>
      </c>
      <c r="AZ86">
        <v>0</v>
      </c>
      <c r="BA86" t="str">
        <f t="shared" si="97"/>
        <v xml:space="preserve"> </v>
      </c>
      <c r="BB86">
        <v>81</v>
      </c>
      <c r="BC86" t="str">
        <f t="shared" si="124"/>
        <v/>
      </c>
      <c r="BD86" t="str">
        <f t="shared" si="98"/>
        <v>19000100</v>
      </c>
      <c r="BE86" t="str">
        <f t="shared" si="99"/>
        <v/>
      </c>
      <c r="BF86" t="str">
        <f t="shared" si="100"/>
        <v/>
      </c>
      <c r="BG86" t="str">
        <f t="shared" si="101"/>
        <v/>
      </c>
      <c r="BH86">
        <f t="shared" si="102"/>
        <v>0</v>
      </c>
      <c r="BI86">
        <f t="shared" si="103"/>
        <v>0</v>
      </c>
      <c r="BJ86" t="str">
        <f t="shared" si="125"/>
        <v/>
      </c>
      <c r="BK86" s="27" t="str">
        <f t="shared" si="104"/>
        <v/>
      </c>
      <c r="BL86" s="27" t="str">
        <f t="shared" si="105"/>
        <v/>
      </c>
      <c r="BM86" s="27" t="str">
        <f t="shared" si="106"/>
        <v/>
      </c>
      <c r="BN86" s="27" t="str">
        <f t="shared" si="107"/>
        <v/>
      </c>
      <c r="BO86" s="27" t="str">
        <f t="shared" si="108"/>
        <v/>
      </c>
      <c r="BP86" s="27">
        <f t="shared" si="109"/>
        <v>0</v>
      </c>
      <c r="BQ86" s="27" t="str">
        <f t="shared" si="110"/>
        <v/>
      </c>
      <c r="BR86" s="27" t="str">
        <f t="shared" si="111"/>
        <v/>
      </c>
      <c r="BS86" s="27">
        <f t="shared" si="112"/>
        <v>0</v>
      </c>
      <c r="BT86" s="27" t="str">
        <f t="shared" si="113"/>
        <v/>
      </c>
      <c r="BU86" s="27" t="str">
        <f t="shared" si="114"/>
        <v/>
      </c>
      <c r="BV86" s="27" t="str">
        <f t="shared" si="115"/>
        <v>999:99.99</v>
      </c>
      <c r="BW86" s="27" t="str">
        <f t="shared" si="116"/>
        <v>999:99.99</v>
      </c>
      <c r="BX86" s="27" t="str">
        <f t="shared" si="117"/>
        <v>999:99.99</v>
      </c>
      <c r="BY86" s="58" t="str">
        <f t="shared" si="118"/>
        <v>1980/1/1</v>
      </c>
      <c r="CH86" s="3" t="str">
        <f t="shared" si="126"/>
        <v/>
      </c>
      <c r="CI86" s="3" t="str">
        <f t="shared" si="127"/>
        <v/>
      </c>
      <c r="CJ86" s="3">
        <f t="shared" si="128"/>
        <v>0</v>
      </c>
      <c r="CK86" s="3" t="str">
        <f t="shared" si="129"/>
        <v/>
      </c>
      <c r="CL86" s="3">
        <f t="shared" si="130"/>
        <v>0</v>
      </c>
      <c r="CM86" s="3">
        <v>1</v>
      </c>
      <c r="CN86" s="85" t="str">
        <f t="shared" si="119"/>
        <v/>
      </c>
      <c r="CO86" s="3">
        <f t="shared" si="131"/>
        <v>0</v>
      </c>
      <c r="CS86" s="94" t="str">
        <f t="shared" si="132"/>
        <v/>
      </c>
    </row>
    <row r="87" spans="1:97" ht="24.75" customHeight="1">
      <c r="A87" s="33" t="str">
        <f t="shared" si="83"/>
        <v/>
      </c>
      <c r="B87" s="37"/>
      <c r="C87" s="93" t="str">
        <f t="shared" si="120"/>
        <v/>
      </c>
      <c r="D87" s="38"/>
      <c r="E87" s="38"/>
      <c r="F87" s="38"/>
      <c r="G87" s="33" t="str">
        <f t="shared" si="87"/>
        <v/>
      </c>
      <c r="H87" s="84" t="str">
        <f t="shared" si="121"/>
        <v/>
      </c>
      <c r="I87" s="39"/>
      <c r="J87" s="39"/>
      <c r="K87" s="39"/>
      <c r="L87" s="39"/>
      <c r="M87" s="39"/>
      <c r="N87" s="40"/>
      <c r="O87" s="40"/>
      <c r="P87" s="39"/>
      <c r="Q87" s="40"/>
      <c r="R87" s="40"/>
      <c r="S87" s="39"/>
      <c r="T87" s="39"/>
      <c r="U87" s="39"/>
      <c r="V87" s="39"/>
      <c r="W87" s="39"/>
      <c r="X87" s="40"/>
      <c r="Y87" s="41"/>
      <c r="Z87" s="40"/>
      <c r="AA87" s="102"/>
      <c r="AB87" s="9"/>
      <c r="AC87" s="48">
        <f t="shared" si="88"/>
        <v>0</v>
      </c>
      <c r="AD87" s="48">
        <f t="shared" si="89"/>
        <v>0</v>
      </c>
      <c r="AE87" s="48">
        <f t="shared" si="90"/>
        <v>0</v>
      </c>
      <c r="AF87" s="48">
        <f t="shared" si="84"/>
        <v>0</v>
      </c>
      <c r="AG87" s="48">
        <f t="shared" si="91"/>
        <v>0</v>
      </c>
      <c r="AH87" s="14" t="str">
        <f>IF(I87="","",申込書!$AB$6)</f>
        <v/>
      </c>
      <c r="AI87" s="49" t="str">
        <f t="shared" si="92"/>
        <v/>
      </c>
      <c r="AJ87" s="49" t="str">
        <f t="shared" si="93"/>
        <v/>
      </c>
      <c r="AK87" s="50"/>
      <c r="AL87" s="23"/>
      <c r="AR87">
        <v>82</v>
      </c>
      <c r="AS87">
        <f t="shared" si="85"/>
        <v>0</v>
      </c>
      <c r="AT87" t="str">
        <f t="shared" si="86"/>
        <v/>
      </c>
      <c r="AU87">
        <f t="shared" si="94"/>
        <v>0</v>
      </c>
      <c r="AV87" t="str">
        <f t="shared" si="95"/>
        <v/>
      </c>
      <c r="AW87" t="str">
        <f t="shared" si="96"/>
        <v/>
      </c>
      <c r="AX87">
        <f t="shared" si="122"/>
        <v>75</v>
      </c>
      <c r="AY87">
        <f t="shared" si="123"/>
        <v>12</v>
      </c>
      <c r="AZ87">
        <v>0</v>
      </c>
      <c r="BA87" t="str">
        <f t="shared" si="97"/>
        <v xml:space="preserve"> </v>
      </c>
      <c r="BB87">
        <v>82</v>
      </c>
      <c r="BC87" t="str">
        <f t="shared" si="124"/>
        <v/>
      </c>
      <c r="BD87" t="str">
        <f t="shared" si="98"/>
        <v>19000100</v>
      </c>
      <c r="BE87" t="str">
        <f t="shared" si="99"/>
        <v/>
      </c>
      <c r="BF87" t="str">
        <f t="shared" si="100"/>
        <v/>
      </c>
      <c r="BG87" t="str">
        <f t="shared" si="101"/>
        <v/>
      </c>
      <c r="BH87">
        <f t="shared" si="102"/>
        <v>0</v>
      </c>
      <c r="BI87">
        <f t="shared" si="103"/>
        <v>0</v>
      </c>
      <c r="BJ87" t="str">
        <f t="shared" si="125"/>
        <v/>
      </c>
      <c r="BK87" s="27" t="str">
        <f t="shared" si="104"/>
        <v/>
      </c>
      <c r="BL87" s="27" t="str">
        <f t="shared" si="105"/>
        <v/>
      </c>
      <c r="BM87" s="27" t="str">
        <f t="shared" si="106"/>
        <v/>
      </c>
      <c r="BN87" s="27" t="str">
        <f t="shared" si="107"/>
        <v/>
      </c>
      <c r="BO87" s="27" t="str">
        <f t="shared" si="108"/>
        <v/>
      </c>
      <c r="BP87" s="27">
        <f t="shared" si="109"/>
        <v>0</v>
      </c>
      <c r="BQ87" s="27" t="str">
        <f t="shared" si="110"/>
        <v/>
      </c>
      <c r="BR87" s="27" t="str">
        <f t="shared" si="111"/>
        <v/>
      </c>
      <c r="BS87" s="27">
        <f t="shared" si="112"/>
        <v>0</v>
      </c>
      <c r="BT87" s="27" t="str">
        <f t="shared" si="113"/>
        <v/>
      </c>
      <c r="BU87" s="27" t="str">
        <f t="shared" si="114"/>
        <v/>
      </c>
      <c r="BV87" s="27" t="str">
        <f t="shared" si="115"/>
        <v>999:99.99</v>
      </c>
      <c r="BW87" s="27" t="str">
        <f t="shared" si="116"/>
        <v>999:99.99</v>
      </c>
      <c r="BX87" s="27" t="str">
        <f t="shared" si="117"/>
        <v>999:99.99</v>
      </c>
      <c r="BY87" s="58" t="str">
        <f t="shared" si="118"/>
        <v>1980/1/1</v>
      </c>
      <c r="CH87" s="3" t="str">
        <f t="shared" si="126"/>
        <v/>
      </c>
      <c r="CI87" s="3" t="str">
        <f t="shared" si="127"/>
        <v/>
      </c>
      <c r="CJ87" s="3">
        <f t="shared" si="128"/>
        <v>0</v>
      </c>
      <c r="CK87" s="3" t="str">
        <f t="shared" si="129"/>
        <v/>
      </c>
      <c r="CL87" s="3">
        <f t="shared" si="130"/>
        <v>0</v>
      </c>
      <c r="CM87" s="3">
        <v>1</v>
      </c>
      <c r="CN87" s="85" t="str">
        <f t="shared" si="119"/>
        <v/>
      </c>
      <c r="CO87" s="3">
        <f t="shared" si="131"/>
        <v>0</v>
      </c>
      <c r="CS87" s="94" t="str">
        <f t="shared" si="132"/>
        <v/>
      </c>
    </row>
    <row r="88" spans="1:97" ht="24.75" customHeight="1">
      <c r="A88" s="33" t="str">
        <f t="shared" si="83"/>
        <v/>
      </c>
      <c r="B88" s="37"/>
      <c r="C88" s="93" t="str">
        <f t="shared" si="120"/>
        <v/>
      </c>
      <c r="D88" s="38"/>
      <c r="E88" s="38"/>
      <c r="F88" s="38"/>
      <c r="G88" s="33" t="str">
        <f t="shared" si="87"/>
        <v/>
      </c>
      <c r="H88" s="84" t="str">
        <f t="shared" si="121"/>
        <v/>
      </c>
      <c r="I88" s="39"/>
      <c r="J88" s="39"/>
      <c r="K88" s="39"/>
      <c r="L88" s="39"/>
      <c r="M88" s="39"/>
      <c r="N88" s="40"/>
      <c r="O88" s="40"/>
      <c r="P88" s="39"/>
      <c r="Q88" s="40"/>
      <c r="R88" s="40"/>
      <c r="S88" s="39"/>
      <c r="T88" s="39"/>
      <c r="U88" s="39"/>
      <c r="V88" s="39"/>
      <c r="W88" s="39"/>
      <c r="X88" s="40"/>
      <c r="Y88" s="41"/>
      <c r="Z88" s="40"/>
      <c r="AA88" s="102"/>
      <c r="AB88" s="9"/>
      <c r="AC88" s="48">
        <f t="shared" si="88"/>
        <v>0</v>
      </c>
      <c r="AD88" s="48">
        <f t="shared" si="89"/>
        <v>0</v>
      </c>
      <c r="AE88" s="48">
        <f t="shared" si="90"/>
        <v>0</v>
      </c>
      <c r="AF88" s="48">
        <f t="shared" si="84"/>
        <v>0</v>
      </c>
      <c r="AG88" s="48">
        <f t="shared" si="91"/>
        <v>0</v>
      </c>
      <c r="AH88" s="14" t="str">
        <f>IF(I88="","",申込書!$AB$6)</f>
        <v/>
      </c>
      <c r="AI88" s="49" t="str">
        <f t="shared" si="92"/>
        <v/>
      </c>
      <c r="AJ88" s="49" t="str">
        <f t="shared" si="93"/>
        <v/>
      </c>
      <c r="AK88" s="50"/>
      <c r="AL88" s="23"/>
      <c r="AR88">
        <v>83</v>
      </c>
      <c r="AS88">
        <f t="shared" si="85"/>
        <v>0</v>
      </c>
      <c r="AT88" t="str">
        <f t="shared" si="86"/>
        <v/>
      </c>
      <c r="AU88">
        <f t="shared" si="94"/>
        <v>0</v>
      </c>
      <c r="AV88" t="str">
        <f t="shared" si="95"/>
        <v/>
      </c>
      <c r="AW88" t="str">
        <f t="shared" si="96"/>
        <v/>
      </c>
      <c r="AX88">
        <f t="shared" si="122"/>
        <v>75</v>
      </c>
      <c r="AY88">
        <f t="shared" si="123"/>
        <v>12</v>
      </c>
      <c r="AZ88">
        <v>0</v>
      </c>
      <c r="BA88" t="str">
        <f t="shared" si="97"/>
        <v xml:space="preserve"> </v>
      </c>
      <c r="BB88">
        <v>83</v>
      </c>
      <c r="BC88" t="str">
        <f t="shared" si="124"/>
        <v/>
      </c>
      <c r="BD88" t="str">
        <f t="shared" si="98"/>
        <v>19000100</v>
      </c>
      <c r="BE88" t="str">
        <f t="shared" si="99"/>
        <v/>
      </c>
      <c r="BF88" t="str">
        <f t="shared" si="100"/>
        <v/>
      </c>
      <c r="BG88" t="str">
        <f t="shared" si="101"/>
        <v/>
      </c>
      <c r="BH88">
        <f t="shared" si="102"/>
        <v>0</v>
      </c>
      <c r="BI88">
        <f t="shared" si="103"/>
        <v>0</v>
      </c>
      <c r="BJ88" t="str">
        <f t="shared" si="125"/>
        <v/>
      </c>
      <c r="BK88" s="27" t="str">
        <f t="shared" si="104"/>
        <v/>
      </c>
      <c r="BL88" s="27" t="str">
        <f t="shared" si="105"/>
        <v/>
      </c>
      <c r="BM88" s="27" t="str">
        <f t="shared" si="106"/>
        <v/>
      </c>
      <c r="BN88" s="27" t="str">
        <f t="shared" si="107"/>
        <v/>
      </c>
      <c r="BO88" s="27" t="str">
        <f t="shared" si="108"/>
        <v/>
      </c>
      <c r="BP88" s="27">
        <f t="shared" si="109"/>
        <v>0</v>
      </c>
      <c r="BQ88" s="27" t="str">
        <f t="shared" si="110"/>
        <v/>
      </c>
      <c r="BR88" s="27" t="str">
        <f t="shared" si="111"/>
        <v/>
      </c>
      <c r="BS88" s="27">
        <f t="shared" si="112"/>
        <v>0</v>
      </c>
      <c r="BT88" s="27" t="str">
        <f t="shared" si="113"/>
        <v/>
      </c>
      <c r="BU88" s="27" t="str">
        <f t="shared" si="114"/>
        <v/>
      </c>
      <c r="BV88" s="27" t="str">
        <f t="shared" si="115"/>
        <v>999:99.99</v>
      </c>
      <c r="BW88" s="27" t="str">
        <f t="shared" si="116"/>
        <v>999:99.99</v>
      </c>
      <c r="BX88" s="27" t="str">
        <f t="shared" si="117"/>
        <v>999:99.99</v>
      </c>
      <c r="BY88" s="58" t="str">
        <f t="shared" si="118"/>
        <v>1980/1/1</v>
      </c>
      <c r="CH88" s="3" t="str">
        <f t="shared" si="126"/>
        <v/>
      </c>
      <c r="CI88" s="3" t="str">
        <f t="shared" si="127"/>
        <v/>
      </c>
      <c r="CJ88" s="3">
        <f t="shared" si="128"/>
        <v>0</v>
      </c>
      <c r="CK88" s="3" t="str">
        <f t="shared" si="129"/>
        <v/>
      </c>
      <c r="CL88" s="3">
        <f t="shared" si="130"/>
        <v>0</v>
      </c>
      <c r="CM88" s="3">
        <v>1</v>
      </c>
      <c r="CN88" s="85" t="str">
        <f t="shared" si="119"/>
        <v/>
      </c>
      <c r="CO88" s="3">
        <f t="shared" si="131"/>
        <v>0</v>
      </c>
      <c r="CS88" s="94" t="str">
        <f t="shared" si="132"/>
        <v/>
      </c>
    </row>
    <row r="89" spans="1:97" ht="24.75" customHeight="1">
      <c r="A89" s="33" t="str">
        <f t="shared" si="83"/>
        <v/>
      </c>
      <c r="B89" s="37"/>
      <c r="C89" s="93" t="str">
        <f t="shared" si="120"/>
        <v/>
      </c>
      <c r="D89" s="38"/>
      <c r="E89" s="38"/>
      <c r="F89" s="38"/>
      <c r="G89" s="33" t="str">
        <f t="shared" si="87"/>
        <v/>
      </c>
      <c r="H89" s="84" t="str">
        <f t="shared" si="121"/>
        <v/>
      </c>
      <c r="I89" s="39"/>
      <c r="J89" s="39"/>
      <c r="K89" s="39"/>
      <c r="L89" s="39"/>
      <c r="M89" s="39"/>
      <c r="N89" s="40"/>
      <c r="O89" s="40"/>
      <c r="P89" s="39"/>
      <c r="Q89" s="40"/>
      <c r="R89" s="40"/>
      <c r="S89" s="39"/>
      <c r="T89" s="39"/>
      <c r="U89" s="39"/>
      <c r="V89" s="39"/>
      <c r="W89" s="39"/>
      <c r="X89" s="40"/>
      <c r="Y89" s="41"/>
      <c r="Z89" s="40"/>
      <c r="AA89" s="102"/>
      <c r="AB89" s="9"/>
      <c r="AC89" s="48">
        <f t="shared" si="88"/>
        <v>0</v>
      </c>
      <c r="AD89" s="48">
        <f t="shared" si="89"/>
        <v>0</v>
      </c>
      <c r="AE89" s="48">
        <f t="shared" si="90"/>
        <v>0</v>
      </c>
      <c r="AF89" s="48">
        <f t="shared" si="84"/>
        <v>0</v>
      </c>
      <c r="AG89" s="48">
        <f t="shared" si="91"/>
        <v>0</v>
      </c>
      <c r="AH89" s="14" t="str">
        <f>IF(I89="","",申込書!$AB$6)</f>
        <v/>
      </c>
      <c r="AI89" s="49" t="str">
        <f t="shared" si="92"/>
        <v/>
      </c>
      <c r="AJ89" s="49" t="str">
        <f t="shared" si="93"/>
        <v/>
      </c>
      <c r="AK89" s="50"/>
      <c r="AL89" s="23"/>
      <c r="AR89">
        <v>84</v>
      </c>
      <c r="AS89">
        <f t="shared" si="85"/>
        <v>0</v>
      </c>
      <c r="AT89" t="str">
        <f t="shared" si="86"/>
        <v/>
      </c>
      <c r="AU89">
        <f t="shared" si="94"/>
        <v>0</v>
      </c>
      <c r="AV89" t="str">
        <f t="shared" si="95"/>
        <v/>
      </c>
      <c r="AW89" t="str">
        <f t="shared" si="96"/>
        <v/>
      </c>
      <c r="AX89">
        <f t="shared" si="122"/>
        <v>75</v>
      </c>
      <c r="AY89">
        <f t="shared" si="123"/>
        <v>12</v>
      </c>
      <c r="AZ89">
        <v>0</v>
      </c>
      <c r="BA89" t="str">
        <f t="shared" si="97"/>
        <v xml:space="preserve"> </v>
      </c>
      <c r="BB89">
        <v>84</v>
      </c>
      <c r="BC89" t="str">
        <f t="shared" si="124"/>
        <v/>
      </c>
      <c r="BD89" t="str">
        <f t="shared" si="98"/>
        <v>19000100</v>
      </c>
      <c r="BE89" t="str">
        <f t="shared" si="99"/>
        <v/>
      </c>
      <c r="BF89" t="str">
        <f t="shared" si="100"/>
        <v/>
      </c>
      <c r="BG89" t="str">
        <f t="shared" si="101"/>
        <v/>
      </c>
      <c r="BH89">
        <f t="shared" si="102"/>
        <v>0</v>
      </c>
      <c r="BI89">
        <f t="shared" si="103"/>
        <v>0</v>
      </c>
      <c r="BJ89" t="str">
        <f t="shared" si="125"/>
        <v/>
      </c>
      <c r="BK89" s="27" t="str">
        <f t="shared" si="104"/>
        <v/>
      </c>
      <c r="BL89" s="27" t="str">
        <f t="shared" si="105"/>
        <v/>
      </c>
      <c r="BM89" s="27" t="str">
        <f t="shared" si="106"/>
        <v/>
      </c>
      <c r="BN89" s="27" t="str">
        <f t="shared" si="107"/>
        <v/>
      </c>
      <c r="BO89" s="27" t="str">
        <f t="shared" si="108"/>
        <v/>
      </c>
      <c r="BP89" s="27">
        <f t="shared" si="109"/>
        <v>0</v>
      </c>
      <c r="BQ89" s="27" t="str">
        <f t="shared" si="110"/>
        <v/>
      </c>
      <c r="BR89" s="27" t="str">
        <f t="shared" si="111"/>
        <v/>
      </c>
      <c r="BS89" s="27">
        <f t="shared" si="112"/>
        <v>0</v>
      </c>
      <c r="BT89" s="27" t="str">
        <f t="shared" si="113"/>
        <v/>
      </c>
      <c r="BU89" s="27" t="str">
        <f t="shared" si="114"/>
        <v/>
      </c>
      <c r="BV89" s="27" t="str">
        <f t="shared" si="115"/>
        <v>999:99.99</v>
      </c>
      <c r="BW89" s="27" t="str">
        <f t="shared" si="116"/>
        <v>999:99.99</v>
      </c>
      <c r="BX89" s="27" t="str">
        <f t="shared" si="117"/>
        <v>999:99.99</v>
      </c>
      <c r="BY89" s="58" t="str">
        <f t="shared" si="118"/>
        <v>1980/1/1</v>
      </c>
      <c r="CH89" s="3" t="str">
        <f t="shared" si="126"/>
        <v/>
      </c>
      <c r="CI89" s="3" t="str">
        <f t="shared" si="127"/>
        <v/>
      </c>
      <c r="CJ89" s="3">
        <f t="shared" si="128"/>
        <v>0</v>
      </c>
      <c r="CK89" s="3" t="str">
        <f t="shared" si="129"/>
        <v/>
      </c>
      <c r="CL89" s="3">
        <f t="shared" si="130"/>
        <v>0</v>
      </c>
      <c r="CM89" s="3">
        <v>1</v>
      </c>
      <c r="CN89" s="85" t="str">
        <f t="shared" si="119"/>
        <v/>
      </c>
      <c r="CO89" s="3">
        <f t="shared" si="131"/>
        <v>0</v>
      </c>
      <c r="CS89" s="94" t="str">
        <f t="shared" si="132"/>
        <v/>
      </c>
    </row>
    <row r="90" spans="1:97" ht="24.75" customHeight="1">
      <c r="A90" s="33" t="str">
        <f t="shared" si="83"/>
        <v/>
      </c>
      <c r="B90" s="37"/>
      <c r="C90" s="93" t="str">
        <f t="shared" si="120"/>
        <v/>
      </c>
      <c r="D90" s="38"/>
      <c r="E90" s="38"/>
      <c r="F90" s="38"/>
      <c r="G90" s="33" t="str">
        <f t="shared" si="87"/>
        <v/>
      </c>
      <c r="H90" s="84" t="str">
        <f t="shared" si="121"/>
        <v/>
      </c>
      <c r="I90" s="39"/>
      <c r="J90" s="39"/>
      <c r="K90" s="39"/>
      <c r="L90" s="39"/>
      <c r="M90" s="39"/>
      <c r="N90" s="40"/>
      <c r="O90" s="40"/>
      <c r="P90" s="39"/>
      <c r="Q90" s="40"/>
      <c r="R90" s="40"/>
      <c r="S90" s="39"/>
      <c r="T90" s="39"/>
      <c r="U90" s="39"/>
      <c r="V90" s="39"/>
      <c r="W90" s="39"/>
      <c r="X90" s="40"/>
      <c r="Y90" s="41"/>
      <c r="Z90" s="40"/>
      <c r="AA90" s="102"/>
      <c r="AB90" s="9"/>
      <c r="AC90" s="48">
        <f t="shared" si="88"/>
        <v>0</v>
      </c>
      <c r="AD90" s="48">
        <f t="shared" si="89"/>
        <v>0</v>
      </c>
      <c r="AE90" s="48">
        <f t="shared" si="90"/>
        <v>0</v>
      </c>
      <c r="AF90" s="48">
        <f t="shared" si="84"/>
        <v>0</v>
      </c>
      <c r="AG90" s="48">
        <f t="shared" si="91"/>
        <v>0</v>
      </c>
      <c r="AH90" s="14" t="str">
        <f>IF(I90="","",申込書!$AB$6)</f>
        <v/>
      </c>
      <c r="AI90" s="49" t="str">
        <f t="shared" si="92"/>
        <v/>
      </c>
      <c r="AJ90" s="49" t="str">
        <f t="shared" si="93"/>
        <v/>
      </c>
      <c r="AK90" s="50"/>
      <c r="AL90" s="23"/>
      <c r="AR90">
        <v>85</v>
      </c>
      <c r="AS90">
        <f t="shared" si="85"/>
        <v>0</v>
      </c>
      <c r="AT90" t="str">
        <f t="shared" si="86"/>
        <v/>
      </c>
      <c r="AU90">
        <f t="shared" si="94"/>
        <v>0</v>
      </c>
      <c r="AV90" t="str">
        <f t="shared" si="95"/>
        <v/>
      </c>
      <c r="AW90" t="str">
        <f t="shared" si="96"/>
        <v/>
      </c>
      <c r="AX90">
        <f t="shared" si="122"/>
        <v>75</v>
      </c>
      <c r="AY90">
        <f t="shared" si="123"/>
        <v>12</v>
      </c>
      <c r="AZ90">
        <v>0</v>
      </c>
      <c r="BA90" t="str">
        <f t="shared" si="97"/>
        <v xml:space="preserve"> </v>
      </c>
      <c r="BB90">
        <v>85</v>
      </c>
      <c r="BC90" t="str">
        <f t="shared" si="124"/>
        <v/>
      </c>
      <c r="BD90" t="str">
        <f t="shared" si="98"/>
        <v>19000100</v>
      </c>
      <c r="BE90" t="str">
        <f t="shared" si="99"/>
        <v/>
      </c>
      <c r="BF90" t="str">
        <f t="shared" si="100"/>
        <v/>
      </c>
      <c r="BG90" t="str">
        <f t="shared" si="101"/>
        <v/>
      </c>
      <c r="BH90">
        <f t="shared" si="102"/>
        <v>0</v>
      </c>
      <c r="BI90">
        <f t="shared" si="103"/>
        <v>0</v>
      </c>
      <c r="BJ90" t="str">
        <f t="shared" si="125"/>
        <v/>
      </c>
      <c r="BK90" s="27" t="str">
        <f t="shared" si="104"/>
        <v/>
      </c>
      <c r="BL90" s="27" t="str">
        <f t="shared" si="105"/>
        <v/>
      </c>
      <c r="BM90" s="27" t="str">
        <f t="shared" si="106"/>
        <v/>
      </c>
      <c r="BN90" s="27" t="str">
        <f t="shared" si="107"/>
        <v/>
      </c>
      <c r="BO90" s="27" t="str">
        <f t="shared" si="108"/>
        <v/>
      </c>
      <c r="BP90" s="27">
        <f t="shared" si="109"/>
        <v>0</v>
      </c>
      <c r="BQ90" s="27" t="str">
        <f t="shared" si="110"/>
        <v/>
      </c>
      <c r="BR90" s="27" t="str">
        <f t="shared" si="111"/>
        <v/>
      </c>
      <c r="BS90" s="27">
        <f t="shared" si="112"/>
        <v>0</v>
      </c>
      <c r="BT90" s="27" t="str">
        <f t="shared" si="113"/>
        <v/>
      </c>
      <c r="BU90" s="27" t="str">
        <f t="shared" si="114"/>
        <v/>
      </c>
      <c r="BV90" s="27" t="str">
        <f t="shared" si="115"/>
        <v>999:99.99</v>
      </c>
      <c r="BW90" s="27" t="str">
        <f t="shared" si="116"/>
        <v>999:99.99</v>
      </c>
      <c r="BX90" s="27" t="str">
        <f t="shared" si="117"/>
        <v>999:99.99</v>
      </c>
      <c r="BY90" s="58" t="str">
        <f t="shared" si="118"/>
        <v>1980/1/1</v>
      </c>
      <c r="CH90" s="3" t="str">
        <f t="shared" si="126"/>
        <v/>
      </c>
      <c r="CI90" s="3" t="str">
        <f t="shared" si="127"/>
        <v/>
      </c>
      <c r="CJ90" s="3">
        <f t="shared" si="128"/>
        <v>0</v>
      </c>
      <c r="CK90" s="3" t="str">
        <f t="shared" si="129"/>
        <v/>
      </c>
      <c r="CL90" s="3">
        <f t="shared" si="130"/>
        <v>0</v>
      </c>
      <c r="CM90" s="3">
        <v>1</v>
      </c>
      <c r="CN90" s="85" t="str">
        <f t="shared" si="119"/>
        <v/>
      </c>
      <c r="CO90" s="3">
        <f t="shared" si="131"/>
        <v>0</v>
      </c>
      <c r="CS90" s="94" t="str">
        <f t="shared" si="132"/>
        <v/>
      </c>
    </row>
    <row r="91" spans="1:97" ht="24.75" customHeight="1">
      <c r="A91" s="33" t="str">
        <f t="shared" si="83"/>
        <v/>
      </c>
      <c r="B91" s="37"/>
      <c r="C91" s="93" t="str">
        <f t="shared" si="120"/>
        <v/>
      </c>
      <c r="D91" s="38"/>
      <c r="E91" s="38"/>
      <c r="F91" s="38"/>
      <c r="G91" s="33" t="str">
        <f t="shared" si="87"/>
        <v/>
      </c>
      <c r="H91" s="84" t="str">
        <f t="shared" si="121"/>
        <v/>
      </c>
      <c r="I91" s="39"/>
      <c r="J91" s="39"/>
      <c r="K91" s="39"/>
      <c r="L91" s="39"/>
      <c r="M91" s="39"/>
      <c r="N91" s="40"/>
      <c r="O91" s="40"/>
      <c r="P91" s="39"/>
      <c r="Q91" s="40"/>
      <c r="R91" s="40"/>
      <c r="S91" s="39"/>
      <c r="T91" s="39"/>
      <c r="U91" s="39"/>
      <c r="V91" s="39"/>
      <c r="W91" s="39"/>
      <c r="X91" s="40"/>
      <c r="Y91" s="41"/>
      <c r="Z91" s="40"/>
      <c r="AA91" s="102"/>
      <c r="AB91" s="9"/>
      <c r="AC91" s="48">
        <f t="shared" si="88"/>
        <v>0</v>
      </c>
      <c r="AD91" s="48">
        <f t="shared" si="89"/>
        <v>0</v>
      </c>
      <c r="AE91" s="48">
        <f t="shared" si="90"/>
        <v>0</v>
      </c>
      <c r="AF91" s="48">
        <f t="shared" si="84"/>
        <v>0</v>
      </c>
      <c r="AG91" s="48">
        <f t="shared" si="91"/>
        <v>0</v>
      </c>
      <c r="AH91" s="14" t="str">
        <f>IF(I91="","",申込書!$AB$6)</f>
        <v/>
      </c>
      <c r="AI91" s="49" t="str">
        <f t="shared" si="92"/>
        <v/>
      </c>
      <c r="AJ91" s="49" t="str">
        <f t="shared" si="93"/>
        <v/>
      </c>
      <c r="AK91" s="50"/>
      <c r="AL91" s="23"/>
      <c r="AR91">
        <v>86</v>
      </c>
      <c r="AS91">
        <f t="shared" si="85"/>
        <v>0</v>
      </c>
      <c r="AT91" t="str">
        <f t="shared" si="86"/>
        <v/>
      </c>
      <c r="AU91">
        <f t="shared" si="94"/>
        <v>0</v>
      </c>
      <c r="AV91" t="str">
        <f t="shared" si="95"/>
        <v/>
      </c>
      <c r="AW91" t="str">
        <f t="shared" si="96"/>
        <v/>
      </c>
      <c r="AX91">
        <f t="shared" si="122"/>
        <v>75</v>
      </c>
      <c r="AY91">
        <f t="shared" si="123"/>
        <v>12</v>
      </c>
      <c r="AZ91">
        <v>0</v>
      </c>
      <c r="BA91" t="str">
        <f t="shared" si="97"/>
        <v xml:space="preserve"> </v>
      </c>
      <c r="BB91">
        <v>86</v>
      </c>
      <c r="BC91" t="str">
        <f t="shared" si="124"/>
        <v/>
      </c>
      <c r="BD91" t="str">
        <f t="shared" si="98"/>
        <v>19000100</v>
      </c>
      <c r="BE91" t="str">
        <f t="shared" si="99"/>
        <v/>
      </c>
      <c r="BF91" t="str">
        <f t="shared" si="100"/>
        <v/>
      </c>
      <c r="BG91" t="str">
        <f t="shared" si="101"/>
        <v/>
      </c>
      <c r="BH91">
        <f t="shared" si="102"/>
        <v>0</v>
      </c>
      <c r="BI91">
        <f t="shared" si="103"/>
        <v>0</v>
      </c>
      <c r="BJ91" t="str">
        <f t="shared" si="125"/>
        <v/>
      </c>
      <c r="BK91" s="27" t="str">
        <f t="shared" si="104"/>
        <v/>
      </c>
      <c r="BL91" s="27" t="str">
        <f t="shared" si="105"/>
        <v/>
      </c>
      <c r="BM91" s="27" t="str">
        <f t="shared" si="106"/>
        <v/>
      </c>
      <c r="BN91" s="27" t="str">
        <f t="shared" si="107"/>
        <v/>
      </c>
      <c r="BO91" s="27" t="str">
        <f t="shared" si="108"/>
        <v/>
      </c>
      <c r="BP91" s="27">
        <f t="shared" si="109"/>
        <v>0</v>
      </c>
      <c r="BQ91" s="27" t="str">
        <f t="shared" si="110"/>
        <v/>
      </c>
      <c r="BR91" s="27" t="str">
        <f t="shared" si="111"/>
        <v/>
      </c>
      <c r="BS91" s="27">
        <f t="shared" si="112"/>
        <v>0</v>
      </c>
      <c r="BT91" s="27" t="str">
        <f t="shared" si="113"/>
        <v/>
      </c>
      <c r="BU91" s="27" t="str">
        <f t="shared" si="114"/>
        <v/>
      </c>
      <c r="BV91" s="27" t="str">
        <f t="shared" si="115"/>
        <v>999:99.99</v>
      </c>
      <c r="BW91" s="27" t="str">
        <f t="shared" si="116"/>
        <v>999:99.99</v>
      </c>
      <c r="BX91" s="27" t="str">
        <f t="shared" si="117"/>
        <v>999:99.99</v>
      </c>
      <c r="BY91" s="58" t="str">
        <f t="shared" si="118"/>
        <v>1980/1/1</v>
      </c>
      <c r="CH91" s="3" t="str">
        <f t="shared" si="126"/>
        <v/>
      </c>
      <c r="CI91" s="3" t="str">
        <f t="shared" si="127"/>
        <v/>
      </c>
      <c r="CJ91" s="3">
        <f t="shared" si="128"/>
        <v>0</v>
      </c>
      <c r="CK91" s="3" t="str">
        <f t="shared" si="129"/>
        <v/>
      </c>
      <c r="CL91" s="3">
        <f t="shared" si="130"/>
        <v>0</v>
      </c>
      <c r="CM91" s="3">
        <v>1</v>
      </c>
      <c r="CN91" s="85" t="str">
        <f t="shared" si="119"/>
        <v/>
      </c>
      <c r="CO91" s="3">
        <f t="shared" si="131"/>
        <v>0</v>
      </c>
      <c r="CS91" s="94" t="str">
        <f t="shared" si="132"/>
        <v/>
      </c>
    </row>
    <row r="92" spans="1:97" ht="24.75" customHeight="1">
      <c r="A92" s="33" t="str">
        <f t="shared" si="83"/>
        <v/>
      </c>
      <c r="B92" s="37"/>
      <c r="C92" s="93" t="str">
        <f t="shared" si="120"/>
        <v/>
      </c>
      <c r="D92" s="38"/>
      <c r="E92" s="38"/>
      <c r="F92" s="38"/>
      <c r="G92" s="33" t="str">
        <f t="shared" si="87"/>
        <v/>
      </c>
      <c r="H92" s="84" t="str">
        <f t="shared" si="121"/>
        <v/>
      </c>
      <c r="I92" s="39"/>
      <c r="J92" s="39"/>
      <c r="K92" s="39"/>
      <c r="L92" s="39"/>
      <c r="M92" s="39"/>
      <c r="N92" s="40"/>
      <c r="O92" s="40"/>
      <c r="P92" s="39"/>
      <c r="Q92" s="40"/>
      <c r="R92" s="40"/>
      <c r="S92" s="39"/>
      <c r="T92" s="39"/>
      <c r="U92" s="39"/>
      <c r="V92" s="39"/>
      <c r="W92" s="39"/>
      <c r="X92" s="40"/>
      <c r="Y92" s="41"/>
      <c r="Z92" s="40"/>
      <c r="AA92" s="102"/>
      <c r="AB92" s="9"/>
      <c r="AC92" s="48">
        <f t="shared" si="88"/>
        <v>0</v>
      </c>
      <c r="AD92" s="48">
        <f t="shared" si="89"/>
        <v>0</v>
      </c>
      <c r="AE92" s="48">
        <f t="shared" si="90"/>
        <v>0</v>
      </c>
      <c r="AF92" s="48">
        <f t="shared" si="84"/>
        <v>0</v>
      </c>
      <c r="AG92" s="48">
        <f t="shared" si="91"/>
        <v>0</v>
      </c>
      <c r="AH92" s="14" t="str">
        <f>IF(I92="","",申込書!$AB$6)</f>
        <v/>
      </c>
      <c r="AI92" s="49" t="str">
        <f t="shared" si="92"/>
        <v/>
      </c>
      <c r="AJ92" s="49" t="str">
        <f t="shared" si="93"/>
        <v/>
      </c>
      <c r="AK92" s="50"/>
      <c r="AL92" s="23"/>
      <c r="AR92">
        <v>87</v>
      </c>
      <c r="AS92">
        <f t="shared" si="85"/>
        <v>0</v>
      </c>
      <c r="AT92" t="str">
        <f t="shared" si="86"/>
        <v/>
      </c>
      <c r="AU92">
        <f t="shared" si="94"/>
        <v>0</v>
      </c>
      <c r="AV92" t="str">
        <f t="shared" si="95"/>
        <v/>
      </c>
      <c r="AW92" t="str">
        <f t="shared" si="96"/>
        <v/>
      </c>
      <c r="AX92">
        <f t="shared" si="122"/>
        <v>75</v>
      </c>
      <c r="AY92">
        <f t="shared" si="123"/>
        <v>12</v>
      </c>
      <c r="AZ92">
        <v>0</v>
      </c>
      <c r="BA92" t="str">
        <f t="shared" si="97"/>
        <v xml:space="preserve"> </v>
      </c>
      <c r="BB92">
        <v>87</v>
      </c>
      <c r="BC92" t="str">
        <f t="shared" si="124"/>
        <v/>
      </c>
      <c r="BD92" t="str">
        <f t="shared" si="98"/>
        <v>19000100</v>
      </c>
      <c r="BE92" t="str">
        <f t="shared" si="99"/>
        <v/>
      </c>
      <c r="BF92" t="str">
        <f t="shared" si="100"/>
        <v/>
      </c>
      <c r="BG92" t="str">
        <f t="shared" si="101"/>
        <v/>
      </c>
      <c r="BH92">
        <f t="shared" si="102"/>
        <v>0</v>
      </c>
      <c r="BI92">
        <f t="shared" si="103"/>
        <v>0</v>
      </c>
      <c r="BJ92" t="str">
        <f t="shared" si="125"/>
        <v/>
      </c>
      <c r="BK92" s="27" t="str">
        <f t="shared" si="104"/>
        <v/>
      </c>
      <c r="BL92" s="27" t="str">
        <f t="shared" si="105"/>
        <v/>
      </c>
      <c r="BM92" s="27" t="str">
        <f t="shared" si="106"/>
        <v/>
      </c>
      <c r="BN92" s="27" t="str">
        <f t="shared" si="107"/>
        <v/>
      </c>
      <c r="BO92" s="27" t="str">
        <f t="shared" si="108"/>
        <v/>
      </c>
      <c r="BP92" s="27">
        <f t="shared" si="109"/>
        <v>0</v>
      </c>
      <c r="BQ92" s="27" t="str">
        <f t="shared" si="110"/>
        <v/>
      </c>
      <c r="BR92" s="27" t="str">
        <f t="shared" si="111"/>
        <v/>
      </c>
      <c r="BS92" s="27">
        <f t="shared" si="112"/>
        <v>0</v>
      </c>
      <c r="BT92" s="27" t="str">
        <f t="shared" si="113"/>
        <v/>
      </c>
      <c r="BU92" s="27" t="str">
        <f t="shared" si="114"/>
        <v/>
      </c>
      <c r="BV92" s="27" t="str">
        <f t="shared" si="115"/>
        <v>999:99.99</v>
      </c>
      <c r="BW92" s="27" t="str">
        <f t="shared" si="116"/>
        <v>999:99.99</v>
      </c>
      <c r="BX92" s="27" t="str">
        <f t="shared" si="117"/>
        <v>999:99.99</v>
      </c>
      <c r="BY92" s="58" t="str">
        <f t="shared" si="118"/>
        <v>1980/1/1</v>
      </c>
      <c r="CH92" s="3" t="str">
        <f t="shared" si="126"/>
        <v/>
      </c>
      <c r="CI92" s="3" t="str">
        <f t="shared" si="127"/>
        <v/>
      </c>
      <c r="CJ92" s="3">
        <f t="shared" si="128"/>
        <v>0</v>
      </c>
      <c r="CK92" s="3" t="str">
        <f t="shared" si="129"/>
        <v/>
      </c>
      <c r="CL92" s="3">
        <f t="shared" si="130"/>
        <v>0</v>
      </c>
      <c r="CM92" s="3">
        <v>1</v>
      </c>
      <c r="CN92" s="85" t="str">
        <f t="shared" si="119"/>
        <v/>
      </c>
      <c r="CO92" s="3">
        <f t="shared" si="131"/>
        <v>0</v>
      </c>
      <c r="CS92" s="94" t="str">
        <f t="shared" si="132"/>
        <v/>
      </c>
    </row>
    <row r="93" spans="1:97" ht="24.75" customHeight="1">
      <c r="A93" s="33" t="str">
        <f t="shared" si="83"/>
        <v/>
      </c>
      <c r="B93" s="37"/>
      <c r="C93" s="93" t="str">
        <f t="shared" si="120"/>
        <v/>
      </c>
      <c r="D93" s="38"/>
      <c r="E93" s="38"/>
      <c r="F93" s="38"/>
      <c r="G93" s="33" t="str">
        <f t="shared" si="87"/>
        <v/>
      </c>
      <c r="H93" s="84" t="str">
        <f t="shared" si="121"/>
        <v/>
      </c>
      <c r="I93" s="39"/>
      <c r="J93" s="39"/>
      <c r="K93" s="39"/>
      <c r="L93" s="39"/>
      <c r="M93" s="39"/>
      <c r="N93" s="40"/>
      <c r="O93" s="40"/>
      <c r="P93" s="39"/>
      <c r="Q93" s="40"/>
      <c r="R93" s="40"/>
      <c r="S93" s="39"/>
      <c r="T93" s="39"/>
      <c r="U93" s="39"/>
      <c r="V93" s="39"/>
      <c r="W93" s="39"/>
      <c r="X93" s="40"/>
      <c r="Y93" s="41"/>
      <c r="Z93" s="40"/>
      <c r="AA93" s="102"/>
      <c r="AB93" s="9"/>
      <c r="AC93" s="48">
        <f t="shared" si="88"/>
        <v>0</v>
      </c>
      <c r="AD93" s="48">
        <f t="shared" si="89"/>
        <v>0</v>
      </c>
      <c r="AE93" s="48">
        <f t="shared" si="90"/>
        <v>0</v>
      </c>
      <c r="AF93" s="48">
        <f t="shared" si="84"/>
        <v>0</v>
      </c>
      <c r="AG93" s="48">
        <f t="shared" si="91"/>
        <v>0</v>
      </c>
      <c r="AH93" s="14" t="str">
        <f>IF(I93="","",申込書!$AB$6)</f>
        <v/>
      </c>
      <c r="AI93" s="49" t="str">
        <f t="shared" si="92"/>
        <v/>
      </c>
      <c r="AJ93" s="49" t="str">
        <f t="shared" si="93"/>
        <v/>
      </c>
      <c r="AK93" s="50"/>
      <c r="AL93" s="23"/>
      <c r="AR93">
        <v>88</v>
      </c>
      <c r="AS93">
        <f t="shared" si="85"/>
        <v>0</v>
      </c>
      <c r="AT93" t="str">
        <f t="shared" si="86"/>
        <v/>
      </c>
      <c r="AU93">
        <f t="shared" si="94"/>
        <v>0</v>
      </c>
      <c r="AV93" t="str">
        <f t="shared" si="95"/>
        <v/>
      </c>
      <c r="AW93" t="str">
        <f t="shared" si="96"/>
        <v/>
      </c>
      <c r="AX93">
        <f t="shared" si="122"/>
        <v>75</v>
      </c>
      <c r="AY93">
        <f t="shared" si="123"/>
        <v>12</v>
      </c>
      <c r="AZ93">
        <v>0</v>
      </c>
      <c r="BA93" t="str">
        <f t="shared" si="97"/>
        <v xml:space="preserve"> </v>
      </c>
      <c r="BB93">
        <v>88</v>
      </c>
      <c r="BC93" t="str">
        <f t="shared" si="124"/>
        <v/>
      </c>
      <c r="BD93" t="str">
        <f t="shared" si="98"/>
        <v>19000100</v>
      </c>
      <c r="BE93" t="str">
        <f t="shared" si="99"/>
        <v/>
      </c>
      <c r="BF93" t="str">
        <f t="shared" si="100"/>
        <v/>
      </c>
      <c r="BG93" t="str">
        <f t="shared" si="101"/>
        <v/>
      </c>
      <c r="BH93">
        <f t="shared" si="102"/>
        <v>0</v>
      </c>
      <c r="BI93">
        <f t="shared" si="103"/>
        <v>0</v>
      </c>
      <c r="BJ93" t="str">
        <f t="shared" si="125"/>
        <v/>
      </c>
      <c r="BK93" s="27" t="str">
        <f t="shared" si="104"/>
        <v/>
      </c>
      <c r="BL93" s="27" t="str">
        <f t="shared" si="105"/>
        <v/>
      </c>
      <c r="BM93" s="27" t="str">
        <f t="shared" si="106"/>
        <v/>
      </c>
      <c r="BN93" s="27" t="str">
        <f t="shared" si="107"/>
        <v/>
      </c>
      <c r="BO93" s="27" t="str">
        <f t="shared" si="108"/>
        <v/>
      </c>
      <c r="BP93" s="27">
        <f t="shared" si="109"/>
        <v>0</v>
      </c>
      <c r="BQ93" s="27" t="str">
        <f t="shared" si="110"/>
        <v/>
      </c>
      <c r="BR93" s="27" t="str">
        <f t="shared" si="111"/>
        <v/>
      </c>
      <c r="BS93" s="27">
        <f t="shared" si="112"/>
        <v>0</v>
      </c>
      <c r="BT93" s="27" t="str">
        <f t="shared" si="113"/>
        <v/>
      </c>
      <c r="BU93" s="27" t="str">
        <f t="shared" si="114"/>
        <v/>
      </c>
      <c r="BV93" s="27" t="str">
        <f t="shared" si="115"/>
        <v>999:99.99</v>
      </c>
      <c r="BW93" s="27" t="str">
        <f t="shared" si="116"/>
        <v>999:99.99</v>
      </c>
      <c r="BX93" s="27" t="str">
        <f t="shared" si="117"/>
        <v>999:99.99</v>
      </c>
      <c r="BY93" s="58" t="str">
        <f t="shared" si="118"/>
        <v>1980/1/1</v>
      </c>
      <c r="CH93" s="3" t="str">
        <f t="shared" si="126"/>
        <v/>
      </c>
      <c r="CI93" s="3" t="str">
        <f t="shared" si="127"/>
        <v/>
      </c>
      <c r="CJ93" s="3">
        <f t="shared" si="128"/>
        <v>0</v>
      </c>
      <c r="CK93" s="3" t="str">
        <f t="shared" si="129"/>
        <v/>
      </c>
      <c r="CL93" s="3">
        <f t="shared" si="130"/>
        <v>0</v>
      </c>
      <c r="CM93" s="3">
        <v>1</v>
      </c>
      <c r="CN93" s="85" t="str">
        <f t="shared" si="119"/>
        <v/>
      </c>
      <c r="CO93" s="3">
        <f t="shared" si="131"/>
        <v>0</v>
      </c>
      <c r="CS93" s="94" t="str">
        <f t="shared" si="132"/>
        <v/>
      </c>
    </row>
    <row r="94" spans="1:97" ht="24.75" customHeight="1">
      <c r="A94" s="33" t="str">
        <f t="shared" si="83"/>
        <v/>
      </c>
      <c r="B94" s="37"/>
      <c r="C94" s="93" t="str">
        <f t="shared" si="120"/>
        <v/>
      </c>
      <c r="D94" s="38"/>
      <c r="E94" s="38"/>
      <c r="F94" s="38"/>
      <c r="G94" s="33" t="str">
        <f t="shared" si="87"/>
        <v/>
      </c>
      <c r="H94" s="84" t="str">
        <f t="shared" si="121"/>
        <v/>
      </c>
      <c r="I94" s="39"/>
      <c r="J94" s="39"/>
      <c r="K94" s="39"/>
      <c r="L94" s="39"/>
      <c r="M94" s="39"/>
      <c r="N94" s="40"/>
      <c r="O94" s="40"/>
      <c r="P94" s="39"/>
      <c r="Q94" s="40"/>
      <c r="R94" s="40"/>
      <c r="S94" s="39"/>
      <c r="T94" s="39"/>
      <c r="U94" s="39"/>
      <c r="V94" s="39"/>
      <c r="W94" s="39"/>
      <c r="X94" s="40"/>
      <c r="Y94" s="41"/>
      <c r="Z94" s="40"/>
      <c r="AA94" s="102"/>
      <c r="AB94" s="9"/>
      <c r="AC94" s="48">
        <f t="shared" si="88"/>
        <v>0</v>
      </c>
      <c r="AD94" s="48">
        <f t="shared" si="89"/>
        <v>0</v>
      </c>
      <c r="AE94" s="48">
        <f t="shared" si="90"/>
        <v>0</v>
      </c>
      <c r="AF94" s="48">
        <f t="shared" si="84"/>
        <v>0</v>
      </c>
      <c r="AG94" s="48">
        <f t="shared" si="91"/>
        <v>0</v>
      </c>
      <c r="AH94" s="14" t="str">
        <f>IF(I94="","",申込書!$AB$6)</f>
        <v/>
      </c>
      <c r="AI94" s="49" t="str">
        <f t="shared" si="92"/>
        <v/>
      </c>
      <c r="AJ94" s="49" t="str">
        <f t="shared" si="93"/>
        <v/>
      </c>
      <c r="AK94" s="50"/>
      <c r="AL94" s="23"/>
      <c r="AR94">
        <v>89</v>
      </c>
      <c r="AS94">
        <f t="shared" si="85"/>
        <v>0</v>
      </c>
      <c r="AT94" t="str">
        <f t="shared" si="86"/>
        <v/>
      </c>
      <c r="AU94">
        <f t="shared" si="94"/>
        <v>0</v>
      </c>
      <c r="AV94" t="str">
        <f t="shared" si="95"/>
        <v/>
      </c>
      <c r="AW94" t="str">
        <f t="shared" si="96"/>
        <v/>
      </c>
      <c r="AX94">
        <f t="shared" si="122"/>
        <v>75</v>
      </c>
      <c r="AY94">
        <f t="shared" si="123"/>
        <v>12</v>
      </c>
      <c r="AZ94">
        <v>0</v>
      </c>
      <c r="BA94" t="str">
        <f t="shared" si="97"/>
        <v xml:space="preserve"> </v>
      </c>
      <c r="BB94">
        <v>89</v>
      </c>
      <c r="BC94" t="str">
        <f t="shared" si="124"/>
        <v/>
      </c>
      <c r="BD94" t="str">
        <f t="shared" si="98"/>
        <v>19000100</v>
      </c>
      <c r="BE94" t="str">
        <f t="shared" si="99"/>
        <v/>
      </c>
      <c r="BF94" t="str">
        <f t="shared" si="100"/>
        <v/>
      </c>
      <c r="BG94" t="str">
        <f t="shared" si="101"/>
        <v/>
      </c>
      <c r="BH94">
        <f t="shared" si="102"/>
        <v>0</v>
      </c>
      <c r="BI94">
        <f t="shared" si="103"/>
        <v>0</v>
      </c>
      <c r="BJ94" t="str">
        <f t="shared" si="125"/>
        <v/>
      </c>
      <c r="BK94" s="27" t="str">
        <f t="shared" si="104"/>
        <v/>
      </c>
      <c r="BL94" s="27" t="str">
        <f t="shared" si="105"/>
        <v/>
      </c>
      <c r="BM94" s="27" t="str">
        <f t="shared" si="106"/>
        <v/>
      </c>
      <c r="BN94" s="27" t="str">
        <f t="shared" si="107"/>
        <v/>
      </c>
      <c r="BO94" s="27" t="str">
        <f t="shared" si="108"/>
        <v/>
      </c>
      <c r="BP94" s="27">
        <f t="shared" si="109"/>
        <v>0</v>
      </c>
      <c r="BQ94" s="27" t="str">
        <f t="shared" si="110"/>
        <v/>
      </c>
      <c r="BR94" s="27" t="str">
        <f t="shared" si="111"/>
        <v/>
      </c>
      <c r="BS94" s="27">
        <f t="shared" si="112"/>
        <v>0</v>
      </c>
      <c r="BT94" s="27" t="str">
        <f t="shared" si="113"/>
        <v/>
      </c>
      <c r="BU94" s="27" t="str">
        <f t="shared" si="114"/>
        <v/>
      </c>
      <c r="BV94" s="27" t="str">
        <f t="shared" si="115"/>
        <v>999:99.99</v>
      </c>
      <c r="BW94" s="27" t="str">
        <f t="shared" si="116"/>
        <v>999:99.99</v>
      </c>
      <c r="BX94" s="27" t="str">
        <f t="shared" si="117"/>
        <v>999:99.99</v>
      </c>
      <c r="BY94" s="58" t="str">
        <f t="shared" si="118"/>
        <v>1980/1/1</v>
      </c>
      <c r="CH94" s="3" t="str">
        <f t="shared" si="126"/>
        <v/>
      </c>
      <c r="CI94" s="3" t="str">
        <f t="shared" si="127"/>
        <v/>
      </c>
      <c r="CJ94" s="3">
        <f t="shared" si="128"/>
        <v>0</v>
      </c>
      <c r="CK94" s="3" t="str">
        <f t="shared" si="129"/>
        <v/>
      </c>
      <c r="CL94" s="3">
        <f t="shared" si="130"/>
        <v>0</v>
      </c>
      <c r="CM94" s="3">
        <v>1</v>
      </c>
      <c r="CN94" s="85" t="str">
        <f t="shared" si="119"/>
        <v/>
      </c>
      <c r="CO94" s="3">
        <f t="shared" si="131"/>
        <v>0</v>
      </c>
      <c r="CS94" s="94" t="str">
        <f t="shared" si="132"/>
        <v/>
      </c>
    </row>
    <row r="95" spans="1:97" ht="24.75" customHeight="1">
      <c r="A95" s="33" t="str">
        <f t="shared" si="83"/>
        <v/>
      </c>
      <c r="B95" s="37"/>
      <c r="C95" s="93" t="str">
        <f t="shared" si="120"/>
        <v/>
      </c>
      <c r="D95" s="38"/>
      <c r="E95" s="38"/>
      <c r="F95" s="38"/>
      <c r="G95" s="33" t="str">
        <f t="shared" si="87"/>
        <v/>
      </c>
      <c r="H95" s="84" t="str">
        <f t="shared" si="121"/>
        <v/>
      </c>
      <c r="I95" s="39"/>
      <c r="J95" s="39"/>
      <c r="K95" s="39"/>
      <c r="L95" s="39"/>
      <c r="M95" s="39"/>
      <c r="N95" s="40"/>
      <c r="O95" s="40"/>
      <c r="P95" s="39"/>
      <c r="Q95" s="40"/>
      <c r="R95" s="40"/>
      <c r="S95" s="39"/>
      <c r="T95" s="39"/>
      <c r="U95" s="39"/>
      <c r="V95" s="39"/>
      <c r="W95" s="39"/>
      <c r="X95" s="40"/>
      <c r="Y95" s="41"/>
      <c r="Z95" s="40"/>
      <c r="AA95" s="102"/>
      <c r="AB95" s="9"/>
      <c r="AC95" s="48">
        <f t="shared" si="88"/>
        <v>0</v>
      </c>
      <c r="AD95" s="48">
        <f t="shared" si="89"/>
        <v>0</v>
      </c>
      <c r="AE95" s="48">
        <f t="shared" si="90"/>
        <v>0</v>
      </c>
      <c r="AF95" s="48">
        <f t="shared" si="84"/>
        <v>0</v>
      </c>
      <c r="AG95" s="48">
        <f t="shared" si="91"/>
        <v>0</v>
      </c>
      <c r="AH95" s="14" t="str">
        <f>IF(I95="","",申込書!$AB$6)</f>
        <v/>
      </c>
      <c r="AI95" s="49" t="str">
        <f t="shared" si="92"/>
        <v/>
      </c>
      <c r="AJ95" s="49" t="str">
        <f t="shared" si="93"/>
        <v/>
      </c>
      <c r="AK95" s="50"/>
      <c r="AL95" s="23"/>
      <c r="AR95">
        <v>90</v>
      </c>
      <c r="AS95">
        <f t="shared" si="85"/>
        <v>0</v>
      </c>
      <c r="AT95" t="str">
        <f t="shared" si="86"/>
        <v/>
      </c>
      <c r="AU95">
        <f t="shared" si="94"/>
        <v>0</v>
      </c>
      <c r="AV95" t="str">
        <f t="shared" si="95"/>
        <v/>
      </c>
      <c r="AW95" t="str">
        <f t="shared" si="96"/>
        <v/>
      </c>
      <c r="AX95">
        <f t="shared" si="122"/>
        <v>75</v>
      </c>
      <c r="AY95">
        <f t="shared" si="123"/>
        <v>12</v>
      </c>
      <c r="AZ95">
        <v>0</v>
      </c>
      <c r="BA95" t="str">
        <f t="shared" si="97"/>
        <v xml:space="preserve"> </v>
      </c>
      <c r="BB95">
        <v>90</v>
      </c>
      <c r="BC95" t="str">
        <f t="shared" si="124"/>
        <v/>
      </c>
      <c r="BD95" t="str">
        <f t="shared" si="98"/>
        <v>19000100</v>
      </c>
      <c r="BE95" t="str">
        <f t="shared" si="99"/>
        <v/>
      </c>
      <c r="BF95" t="str">
        <f t="shared" si="100"/>
        <v/>
      </c>
      <c r="BG95" t="str">
        <f t="shared" si="101"/>
        <v/>
      </c>
      <c r="BH95">
        <f t="shared" si="102"/>
        <v>0</v>
      </c>
      <c r="BI95">
        <f t="shared" si="103"/>
        <v>0</v>
      </c>
      <c r="BJ95" t="str">
        <f t="shared" si="125"/>
        <v/>
      </c>
      <c r="BK95" s="27" t="str">
        <f t="shared" si="104"/>
        <v/>
      </c>
      <c r="BL95" s="27" t="str">
        <f t="shared" si="105"/>
        <v/>
      </c>
      <c r="BM95" s="27" t="str">
        <f t="shared" si="106"/>
        <v/>
      </c>
      <c r="BN95" s="27" t="str">
        <f t="shared" si="107"/>
        <v/>
      </c>
      <c r="BO95" s="27" t="str">
        <f t="shared" si="108"/>
        <v/>
      </c>
      <c r="BP95" s="27">
        <f t="shared" si="109"/>
        <v>0</v>
      </c>
      <c r="BQ95" s="27" t="str">
        <f t="shared" si="110"/>
        <v/>
      </c>
      <c r="BR95" s="27" t="str">
        <f t="shared" si="111"/>
        <v/>
      </c>
      <c r="BS95" s="27">
        <f t="shared" si="112"/>
        <v>0</v>
      </c>
      <c r="BT95" s="27" t="str">
        <f t="shared" si="113"/>
        <v/>
      </c>
      <c r="BU95" s="27" t="str">
        <f t="shared" si="114"/>
        <v/>
      </c>
      <c r="BV95" s="27" t="str">
        <f t="shared" si="115"/>
        <v>999:99.99</v>
      </c>
      <c r="BW95" s="27" t="str">
        <f t="shared" si="116"/>
        <v>999:99.99</v>
      </c>
      <c r="BX95" s="27" t="str">
        <f t="shared" si="117"/>
        <v>999:99.99</v>
      </c>
      <c r="BY95" s="58" t="str">
        <f t="shared" si="118"/>
        <v>1980/1/1</v>
      </c>
      <c r="CH95" s="3" t="str">
        <f t="shared" si="126"/>
        <v/>
      </c>
      <c r="CI95" s="3" t="str">
        <f t="shared" si="127"/>
        <v/>
      </c>
      <c r="CJ95" s="3">
        <f t="shared" si="128"/>
        <v>0</v>
      </c>
      <c r="CK95" s="3" t="str">
        <f t="shared" si="129"/>
        <v/>
      </c>
      <c r="CL95" s="3">
        <f t="shared" si="130"/>
        <v>0</v>
      </c>
      <c r="CM95" s="3">
        <v>1</v>
      </c>
      <c r="CN95" s="85" t="str">
        <f t="shared" si="119"/>
        <v/>
      </c>
      <c r="CO95" s="3">
        <f t="shared" si="131"/>
        <v>0</v>
      </c>
      <c r="CS95" s="94" t="str">
        <f t="shared" si="132"/>
        <v/>
      </c>
    </row>
    <row r="96" spans="1:97" ht="24.75" customHeight="1">
      <c r="A96" s="33" t="str">
        <f t="shared" si="83"/>
        <v/>
      </c>
      <c r="B96" s="37"/>
      <c r="C96" s="93" t="str">
        <f t="shared" si="120"/>
        <v/>
      </c>
      <c r="D96" s="38"/>
      <c r="E96" s="38"/>
      <c r="F96" s="38"/>
      <c r="G96" s="33" t="str">
        <f t="shared" si="87"/>
        <v/>
      </c>
      <c r="H96" s="84" t="str">
        <f t="shared" si="121"/>
        <v/>
      </c>
      <c r="I96" s="39"/>
      <c r="J96" s="39"/>
      <c r="K96" s="39"/>
      <c r="L96" s="39"/>
      <c r="M96" s="39"/>
      <c r="N96" s="40"/>
      <c r="O96" s="40"/>
      <c r="P96" s="39"/>
      <c r="Q96" s="40"/>
      <c r="R96" s="40"/>
      <c r="S96" s="39"/>
      <c r="T96" s="39"/>
      <c r="U96" s="39"/>
      <c r="V96" s="39"/>
      <c r="W96" s="39"/>
      <c r="X96" s="40"/>
      <c r="Y96" s="41"/>
      <c r="Z96" s="40"/>
      <c r="AA96" s="102"/>
      <c r="AB96" s="9"/>
      <c r="AC96" s="48">
        <f t="shared" si="88"/>
        <v>0</v>
      </c>
      <c r="AD96" s="48">
        <f t="shared" si="89"/>
        <v>0</v>
      </c>
      <c r="AE96" s="48">
        <f t="shared" si="90"/>
        <v>0</v>
      </c>
      <c r="AF96" s="48">
        <f t="shared" si="84"/>
        <v>0</v>
      </c>
      <c r="AG96" s="48">
        <f t="shared" si="91"/>
        <v>0</v>
      </c>
      <c r="AH96" s="14" t="str">
        <f>IF(I96="","",申込書!$AB$6)</f>
        <v/>
      </c>
      <c r="AI96" s="49" t="str">
        <f t="shared" si="92"/>
        <v/>
      </c>
      <c r="AJ96" s="49" t="str">
        <f t="shared" si="93"/>
        <v/>
      </c>
      <c r="AK96" s="50"/>
      <c r="AL96" s="23"/>
      <c r="AR96">
        <v>91</v>
      </c>
      <c r="AS96">
        <f t="shared" si="85"/>
        <v>0</v>
      </c>
      <c r="AT96" t="str">
        <f t="shared" si="86"/>
        <v/>
      </c>
      <c r="AU96">
        <f t="shared" si="94"/>
        <v>0</v>
      </c>
      <c r="AV96" t="str">
        <f t="shared" si="95"/>
        <v/>
      </c>
      <c r="AW96" t="str">
        <f t="shared" si="96"/>
        <v/>
      </c>
      <c r="AX96">
        <f t="shared" si="122"/>
        <v>75</v>
      </c>
      <c r="AY96">
        <f t="shared" si="123"/>
        <v>12</v>
      </c>
      <c r="AZ96">
        <v>0</v>
      </c>
      <c r="BA96" t="str">
        <f t="shared" si="97"/>
        <v xml:space="preserve"> </v>
      </c>
      <c r="BB96">
        <v>91</v>
      </c>
      <c r="BC96" t="str">
        <f t="shared" si="124"/>
        <v/>
      </c>
      <c r="BD96" t="str">
        <f t="shared" si="98"/>
        <v>19000100</v>
      </c>
      <c r="BE96" t="str">
        <f t="shared" si="99"/>
        <v/>
      </c>
      <c r="BF96" t="str">
        <f t="shared" si="100"/>
        <v/>
      </c>
      <c r="BG96" t="str">
        <f t="shared" si="101"/>
        <v/>
      </c>
      <c r="BH96">
        <f t="shared" si="102"/>
        <v>0</v>
      </c>
      <c r="BI96">
        <f t="shared" si="103"/>
        <v>0</v>
      </c>
      <c r="BJ96" t="str">
        <f t="shared" si="125"/>
        <v/>
      </c>
      <c r="BK96" s="27" t="str">
        <f t="shared" si="104"/>
        <v/>
      </c>
      <c r="BL96" s="27" t="str">
        <f t="shared" si="105"/>
        <v/>
      </c>
      <c r="BM96" s="27" t="str">
        <f t="shared" si="106"/>
        <v/>
      </c>
      <c r="BN96" s="27" t="str">
        <f t="shared" si="107"/>
        <v/>
      </c>
      <c r="BO96" s="27" t="str">
        <f t="shared" si="108"/>
        <v/>
      </c>
      <c r="BP96" s="27">
        <f t="shared" si="109"/>
        <v>0</v>
      </c>
      <c r="BQ96" s="27" t="str">
        <f t="shared" si="110"/>
        <v/>
      </c>
      <c r="BR96" s="27" t="str">
        <f t="shared" si="111"/>
        <v/>
      </c>
      <c r="BS96" s="27">
        <f t="shared" si="112"/>
        <v>0</v>
      </c>
      <c r="BT96" s="27" t="str">
        <f t="shared" si="113"/>
        <v/>
      </c>
      <c r="BU96" s="27" t="str">
        <f t="shared" si="114"/>
        <v/>
      </c>
      <c r="BV96" s="27" t="str">
        <f t="shared" si="115"/>
        <v>999:99.99</v>
      </c>
      <c r="BW96" s="27" t="str">
        <f t="shared" si="116"/>
        <v>999:99.99</v>
      </c>
      <c r="BX96" s="27" t="str">
        <f t="shared" si="117"/>
        <v>999:99.99</v>
      </c>
      <c r="BY96" s="58" t="str">
        <f t="shared" si="118"/>
        <v>1980/1/1</v>
      </c>
      <c r="CH96" s="3" t="str">
        <f t="shared" si="126"/>
        <v/>
      </c>
      <c r="CI96" s="3" t="str">
        <f t="shared" si="127"/>
        <v/>
      </c>
      <c r="CJ96" s="3">
        <f t="shared" si="128"/>
        <v>0</v>
      </c>
      <c r="CK96" s="3" t="str">
        <f t="shared" si="129"/>
        <v/>
      </c>
      <c r="CL96" s="3">
        <f t="shared" si="130"/>
        <v>0</v>
      </c>
      <c r="CM96" s="3">
        <v>1</v>
      </c>
      <c r="CN96" s="85" t="str">
        <f t="shared" si="119"/>
        <v/>
      </c>
      <c r="CO96" s="3">
        <f t="shared" si="131"/>
        <v>0</v>
      </c>
      <c r="CS96" s="94" t="str">
        <f t="shared" si="132"/>
        <v/>
      </c>
    </row>
    <row r="97" spans="1:97" ht="24.75" customHeight="1">
      <c r="A97" s="33" t="str">
        <f t="shared" si="83"/>
        <v/>
      </c>
      <c r="B97" s="37"/>
      <c r="C97" s="93" t="str">
        <f t="shared" si="120"/>
        <v/>
      </c>
      <c r="D97" s="38"/>
      <c r="E97" s="38"/>
      <c r="F97" s="38"/>
      <c r="G97" s="33" t="str">
        <f t="shared" si="87"/>
        <v/>
      </c>
      <c r="H97" s="84" t="str">
        <f t="shared" si="121"/>
        <v/>
      </c>
      <c r="I97" s="39"/>
      <c r="J97" s="39"/>
      <c r="K97" s="39"/>
      <c r="L97" s="39"/>
      <c r="M97" s="39"/>
      <c r="N97" s="40"/>
      <c r="O97" s="40"/>
      <c r="P97" s="39"/>
      <c r="Q97" s="40"/>
      <c r="R97" s="40"/>
      <c r="S97" s="39"/>
      <c r="T97" s="39"/>
      <c r="U97" s="39"/>
      <c r="V97" s="39"/>
      <c r="W97" s="39"/>
      <c r="X97" s="40"/>
      <c r="Y97" s="41"/>
      <c r="Z97" s="40"/>
      <c r="AA97" s="102"/>
      <c r="AB97" s="9"/>
      <c r="AC97" s="48">
        <f t="shared" si="88"/>
        <v>0</v>
      </c>
      <c r="AD97" s="48">
        <f t="shared" si="89"/>
        <v>0</v>
      </c>
      <c r="AE97" s="48">
        <f t="shared" si="90"/>
        <v>0</v>
      </c>
      <c r="AF97" s="48">
        <f t="shared" si="84"/>
        <v>0</v>
      </c>
      <c r="AG97" s="48">
        <f t="shared" si="91"/>
        <v>0</v>
      </c>
      <c r="AH97" s="14" t="str">
        <f>IF(I97="","",申込書!$AB$6)</f>
        <v/>
      </c>
      <c r="AI97" s="49" t="str">
        <f t="shared" si="92"/>
        <v/>
      </c>
      <c r="AJ97" s="49" t="str">
        <f t="shared" si="93"/>
        <v/>
      </c>
      <c r="AK97" s="50"/>
      <c r="AL97" s="23"/>
      <c r="AR97">
        <v>92</v>
      </c>
      <c r="AS97">
        <f t="shared" si="85"/>
        <v>0</v>
      </c>
      <c r="AT97" t="str">
        <f t="shared" si="86"/>
        <v/>
      </c>
      <c r="AU97">
        <f t="shared" si="94"/>
        <v>0</v>
      </c>
      <c r="AV97" t="str">
        <f t="shared" si="95"/>
        <v/>
      </c>
      <c r="AW97" t="str">
        <f t="shared" si="96"/>
        <v/>
      </c>
      <c r="AX97">
        <f t="shared" si="122"/>
        <v>75</v>
      </c>
      <c r="AY97">
        <f t="shared" si="123"/>
        <v>12</v>
      </c>
      <c r="AZ97">
        <v>0</v>
      </c>
      <c r="BA97" t="str">
        <f t="shared" si="97"/>
        <v xml:space="preserve"> </v>
      </c>
      <c r="BB97">
        <v>92</v>
      </c>
      <c r="BC97" t="str">
        <f t="shared" si="124"/>
        <v/>
      </c>
      <c r="BD97" t="str">
        <f t="shared" si="98"/>
        <v>19000100</v>
      </c>
      <c r="BE97" t="str">
        <f t="shared" si="99"/>
        <v/>
      </c>
      <c r="BF97" t="str">
        <f t="shared" si="100"/>
        <v/>
      </c>
      <c r="BG97" t="str">
        <f t="shared" si="101"/>
        <v/>
      </c>
      <c r="BH97">
        <f t="shared" si="102"/>
        <v>0</v>
      </c>
      <c r="BI97">
        <f t="shared" si="103"/>
        <v>0</v>
      </c>
      <c r="BJ97" t="str">
        <f t="shared" si="125"/>
        <v/>
      </c>
      <c r="BK97" s="27" t="str">
        <f t="shared" si="104"/>
        <v/>
      </c>
      <c r="BL97" s="27" t="str">
        <f t="shared" si="105"/>
        <v/>
      </c>
      <c r="BM97" s="27" t="str">
        <f t="shared" si="106"/>
        <v/>
      </c>
      <c r="BN97" s="27" t="str">
        <f t="shared" si="107"/>
        <v/>
      </c>
      <c r="BO97" s="27" t="str">
        <f t="shared" si="108"/>
        <v/>
      </c>
      <c r="BP97" s="27">
        <f t="shared" si="109"/>
        <v>0</v>
      </c>
      <c r="BQ97" s="27" t="str">
        <f t="shared" si="110"/>
        <v/>
      </c>
      <c r="BR97" s="27" t="str">
        <f t="shared" si="111"/>
        <v/>
      </c>
      <c r="BS97" s="27">
        <f t="shared" si="112"/>
        <v>0</v>
      </c>
      <c r="BT97" s="27" t="str">
        <f t="shared" si="113"/>
        <v/>
      </c>
      <c r="BU97" s="27" t="str">
        <f t="shared" si="114"/>
        <v/>
      </c>
      <c r="BV97" s="27" t="str">
        <f t="shared" si="115"/>
        <v>999:99.99</v>
      </c>
      <c r="BW97" s="27" t="str">
        <f t="shared" si="116"/>
        <v>999:99.99</v>
      </c>
      <c r="BX97" s="27" t="str">
        <f t="shared" si="117"/>
        <v>999:99.99</v>
      </c>
      <c r="BY97" s="58" t="str">
        <f t="shared" si="118"/>
        <v>1980/1/1</v>
      </c>
      <c r="CH97" s="3" t="str">
        <f t="shared" si="126"/>
        <v/>
      </c>
      <c r="CI97" s="3" t="str">
        <f t="shared" si="127"/>
        <v/>
      </c>
      <c r="CJ97" s="3">
        <f t="shared" si="128"/>
        <v>0</v>
      </c>
      <c r="CK97" s="3" t="str">
        <f t="shared" si="129"/>
        <v/>
      </c>
      <c r="CL97" s="3">
        <f t="shared" si="130"/>
        <v>0</v>
      </c>
      <c r="CM97" s="3">
        <v>1</v>
      </c>
      <c r="CN97" s="85" t="str">
        <f t="shared" si="119"/>
        <v/>
      </c>
      <c r="CO97" s="3">
        <f t="shared" si="131"/>
        <v>0</v>
      </c>
      <c r="CS97" s="94" t="str">
        <f t="shared" si="132"/>
        <v/>
      </c>
    </row>
    <row r="98" spans="1:97" ht="24.75" customHeight="1">
      <c r="A98" s="33" t="str">
        <f t="shared" si="83"/>
        <v/>
      </c>
      <c r="B98" s="37"/>
      <c r="C98" s="93" t="str">
        <f t="shared" si="120"/>
        <v/>
      </c>
      <c r="D98" s="38"/>
      <c r="E98" s="38"/>
      <c r="F98" s="38"/>
      <c r="G98" s="33" t="str">
        <f t="shared" si="87"/>
        <v/>
      </c>
      <c r="H98" s="84" t="str">
        <f t="shared" si="121"/>
        <v/>
      </c>
      <c r="I98" s="39"/>
      <c r="J98" s="39"/>
      <c r="K98" s="39"/>
      <c r="L98" s="39"/>
      <c r="M98" s="39"/>
      <c r="N98" s="40"/>
      <c r="O98" s="40"/>
      <c r="P98" s="39"/>
      <c r="Q98" s="40"/>
      <c r="R98" s="40"/>
      <c r="S98" s="39"/>
      <c r="T98" s="39"/>
      <c r="U98" s="39"/>
      <c r="V98" s="39"/>
      <c r="W98" s="39"/>
      <c r="X98" s="40"/>
      <c r="Y98" s="41"/>
      <c r="Z98" s="40"/>
      <c r="AA98" s="102"/>
      <c r="AB98" s="9"/>
      <c r="AC98" s="48">
        <f t="shared" si="88"/>
        <v>0</v>
      </c>
      <c r="AD98" s="48">
        <f t="shared" si="89"/>
        <v>0</v>
      </c>
      <c r="AE98" s="48">
        <f t="shared" si="90"/>
        <v>0</v>
      </c>
      <c r="AF98" s="48">
        <f t="shared" si="84"/>
        <v>0</v>
      </c>
      <c r="AG98" s="48">
        <f t="shared" si="91"/>
        <v>0</v>
      </c>
      <c r="AH98" s="14" t="str">
        <f>IF(I98="","",申込書!$AB$6)</f>
        <v/>
      </c>
      <c r="AI98" s="49" t="str">
        <f t="shared" si="92"/>
        <v/>
      </c>
      <c r="AJ98" s="49" t="str">
        <f t="shared" si="93"/>
        <v/>
      </c>
      <c r="AK98" s="50"/>
      <c r="AL98" s="23"/>
      <c r="AR98">
        <v>93</v>
      </c>
      <c r="AS98">
        <f t="shared" si="85"/>
        <v>0</v>
      </c>
      <c r="AT98" t="str">
        <f t="shared" si="86"/>
        <v/>
      </c>
      <c r="AU98">
        <f t="shared" si="94"/>
        <v>0</v>
      </c>
      <c r="AV98" t="str">
        <f t="shared" si="95"/>
        <v/>
      </c>
      <c r="AW98" t="str">
        <f t="shared" si="96"/>
        <v/>
      </c>
      <c r="AX98">
        <f t="shared" si="122"/>
        <v>75</v>
      </c>
      <c r="AY98">
        <f t="shared" si="123"/>
        <v>12</v>
      </c>
      <c r="AZ98">
        <v>0</v>
      </c>
      <c r="BA98" t="str">
        <f t="shared" si="97"/>
        <v xml:space="preserve"> </v>
      </c>
      <c r="BB98">
        <v>93</v>
      </c>
      <c r="BC98" t="str">
        <f t="shared" si="124"/>
        <v/>
      </c>
      <c r="BD98" t="str">
        <f t="shared" si="98"/>
        <v>19000100</v>
      </c>
      <c r="BE98" t="str">
        <f t="shared" si="99"/>
        <v/>
      </c>
      <c r="BF98" t="str">
        <f t="shared" si="100"/>
        <v/>
      </c>
      <c r="BG98" t="str">
        <f t="shared" si="101"/>
        <v/>
      </c>
      <c r="BH98">
        <f t="shared" si="102"/>
        <v>0</v>
      </c>
      <c r="BI98">
        <f t="shared" si="103"/>
        <v>0</v>
      </c>
      <c r="BJ98" t="str">
        <f t="shared" si="125"/>
        <v/>
      </c>
      <c r="BK98" s="27" t="str">
        <f t="shared" si="104"/>
        <v/>
      </c>
      <c r="BL98" s="27" t="str">
        <f t="shared" si="105"/>
        <v/>
      </c>
      <c r="BM98" s="27" t="str">
        <f t="shared" si="106"/>
        <v/>
      </c>
      <c r="BN98" s="27" t="str">
        <f t="shared" si="107"/>
        <v/>
      </c>
      <c r="BO98" s="27" t="str">
        <f t="shared" si="108"/>
        <v/>
      </c>
      <c r="BP98" s="27">
        <f t="shared" si="109"/>
        <v>0</v>
      </c>
      <c r="BQ98" s="27" t="str">
        <f t="shared" si="110"/>
        <v/>
      </c>
      <c r="BR98" s="27" t="str">
        <f t="shared" si="111"/>
        <v/>
      </c>
      <c r="BS98" s="27">
        <f t="shared" si="112"/>
        <v>0</v>
      </c>
      <c r="BT98" s="27" t="str">
        <f t="shared" si="113"/>
        <v/>
      </c>
      <c r="BU98" s="27" t="str">
        <f t="shared" si="114"/>
        <v/>
      </c>
      <c r="BV98" s="27" t="str">
        <f t="shared" si="115"/>
        <v>999:99.99</v>
      </c>
      <c r="BW98" s="27" t="str">
        <f t="shared" si="116"/>
        <v>999:99.99</v>
      </c>
      <c r="BX98" s="27" t="str">
        <f t="shared" si="117"/>
        <v>999:99.99</v>
      </c>
      <c r="BY98" s="58" t="str">
        <f t="shared" si="118"/>
        <v>1980/1/1</v>
      </c>
      <c r="CH98" s="3" t="str">
        <f t="shared" si="126"/>
        <v/>
      </c>
      <c r="CI98" s="3" t="str">
        <f t="shared" si="127"/>
        <v/>
      </c>
      <c r="CJ98" s="3">
        <f t="shared" si="128"/>
        <v>0</v>
      </c>
      <c r="CK98" s="3" t="str">
        <f t="shared" si="129"/>
        <v/>
      </c>
      <c r="CL98" s="3">
        <f t="shared" si="130"/>
        <v>0</v>
      </c>
      <c r="CM98" s="3">
        <v>1</v>
      </c>
      <c r="CN98" s="85" t="str">
        <f t="shared" si="119"/>
        <v/>
      </c>
      <c r="CO98" s="3">
        <f t="shared" si="131"/>
        <v>0</v>
      </c>
      <c r="CS98" s="94" t="str">
        <f t="shared" si="132"/>
        <v/>
      </c>
    </row>
    <row r="99" spans="1:97" ht="24.75" customHeight="1">
      <c r="A99" s="33" t="str">
        <f t="shared" si="83"/>
        <v/>
      </c>
      <c r="B99" s="37"/>
      <c r="C99" s="93" t="str">
        <f t="shared" si="120"/>
        <v/>
      </c>
      <c r="D99" s="38"/>
      <c r="E99" s="38"/>
      <c r="F99" s="38"/>
      <c r="G99" s="33" t="str">
        <f t="shared" si="87"/>
        <v/>
      </c>
      <c r="H99" s="84" t="str">
        <f t="shared" si="121"/>
        <v/>
      </c>
      <c r="I99" s="39"/>
      <c r="J99" s="39"/>
      <c r="K99" s="39"/>
      <c r="L99" s="39"/>
      <c r="M99" s="39"/>
      <c r="N99" s="40"/>
      <c r="O99" s="40"/>
      <c r="P99" s="39"/>
      <c r="Q99" s="40"/>
      <c r="R99" s="40"/>
      <c r="S99" s="39"/>
      <c r="T99" s="39"/>
      <c r="U99" s="39"/>
      <c r="V99" s="39"/>
      <c r="W99" s="39"/>
      <c r="X99" s="40"/>
      <c r="Y99" s="41"/>
      <c r="Z99" s="40"/>
      <c r="AA99" s="102"/>
      <c r="AB99" s="9"/>
      <c r="AC99" s="48">
        <f t="shared" si="88"/>
        <v>0</v>
      </c>
      <c r="AD99" s="48">
        <f t="shared" si="89"/>
        <v>0</v>
      </c>
      <c r="AE99" s="48">
        <f t="shared" si="90"/>
        <v>0</v>
      </c>
      <c r="AF99" s="48">
        <f t="shared" si="84"/>
        <v>0</v>
      </c>
      <c r="AG99" s="48">
        <f t="shared" si="91"/>
        <v>0</v>
      </c>
      <c r="AH99" s="14" t="str">
        <f>IF(I99="","",申込書!$AB$6)</f>
        <v/>
      </c>
      <c r="AI99" s="49" t="str">
        <f t="shared" si="92"/>
        <v/>
      </c>
      <c r="AJ99" s="49" t="str">
        <f t="shared" si="93"/>
        <v/>
      </c>
      <c r="AK99" s="50"/>
      <c r="AL99" s="23"/>
      <c r="AR99">
        <v>94</v>
      </c>
      <c r="AS99">
        <f t="shared" si="85"/>
        <v>0</v>
      </c>
      <c r="AT99" t="str">
        <f t="shared" si="86"/>
        <v/>
      </c>
      <c r="AU99">
        <f t="shared" si="94"/>
        <v>0</v>
      </c>
      <c r="AV99" t="str">
        <f t="shared" si="95"/>
        <v/>
      </c>
      <c r="AW99" t="str">
        <f t="shared" si="96"/>
        <v/>
      </c>
      <c r="AX99">
        <f t="shared" si="122"/>
        <v>75</v>
      </c>
      <c r="AY99">
        <f t="shared" si="123"/>
        <v>12</v>
      </c>
      <c r="AZ99">
        <v>0</v>
      </c>
      <c r="BA99" t="str">
        <f t="shared" si="97"/>
        <v xml:space="preserve"> </v>
      </c>
      <c r="BB99">
        <v>94</v>
      </c>
      <c r="BC99" t="str">
        <f t="shared" si="124"/>
        <v/>
      </c>
      <c r="BD99" t="str">
        <f t="shared" si="98"/>
        <v>19000100</v>
      </c>
      <c r="BE99" t="str">
        <f t="shared" si="99"/>
        <v/>
      </c>
      <c r="BF99" t="str">
        <f t="shared" si="100"/>
        <v/>
      </c>
      <c r="BG99" t="str">
        <f t="shared" si="101"/>
        <v/>
      </c>
      <c r="BH99">
        <f t="shared" si="102"/>
        <v>0</v>
      </c>
      <c r="BI99">
        <f t="shared" si="103"/>
        <v>0</v>
      </c>
      <c r="BJ99" t="str">
        <f t="shared" si="125"/>
        <v/>
      </c>
      <c r="BK99" s="27" t="str">
        <f t="shared" si="104"/>
        <v/>
      </c>
      <c r="BL99" s="27" t="str">
        <f t="shared" si="105"/>
        <v/>
      </c>
      <c r="BM99" s="27" t="str">
        <f t="shared" si="106"/>
        <v/>
      </c>
      <c r="BN99" s="27" t="str">
        <f t="shared" si="107"/>
        <v/>
      </c>
      <c r="BO99" s="27" t="str">
        <f t="shared" si="108"/>
        <v/>
      </c>
      <c r="BP99" s="27">
        <f t="shared" si="109"/>
        <v>0</v>
      </c>
      <c r="BQ99" s="27" t="str">
        <f t="shared" si="110"/>
        <v/>
      </c>
      <c r="BR99" s="27" t="str">
        <f t="shared" si="111"/>
        <v/>
      </c>
      <c r="BS99" s="27">
        <f t="shared" si="112"/>
        <v>0</v>
      </c>
      <c r="BT99" s="27" t="str">
        <f t="shared" si="113"/>
        <v/>
      </c>
      <c r="BU99" s="27" t="str">
        <f t="shared" si="114"/>
        <v/>
      </c>
      <c r="BV99" s="27" t="str">
        <f t="shared" si="115"/>
        <v>999:99.99</v>
      </c>
      <c r="BW99" s="27" t="str">
        <f t="shared" si="116"/>
        <v>999:99.99</v>
      </c>
      <c r="BX99" s="27" t="str">
        <f t="shared" si="117"/>
        <v>999:99.99</v>
      </c>
      <c r="BY99" s="58" t="str">
        <f t="shared" si="118"/>
        <v>1980/1/1</v>
      </c>
      <c r="CH99" s="3" t="str">
        <f t="shared" si="126"/>
        <v/>
      </c>
      <c r="CI99" s="3" t="str">
        <f t="shared" si="127"/>
        <v/>
      </c>
      <c r="CJ99" s="3">
        <f t="shared" si="128"/>
        <v>0</v>
      </c>
      <c r="CK99" s="3" t="str">
        <f t="shared" si="129"/>
        <v/>
      </c>
      <c r="CL99" s="3">
        <f t="shared" si="130"/>
        <v>0</v>
      </c>
      <c r="CM99" s="3">
        <v>1</v>
      </c>
      <c r="CN99" s="85" t="str">
        <f t="shared" si="119"/>
        <v/>
      </c>
      <c r="CO99" s="3">
        <f t="shared" si="131"/>
        <v>0</v>
      </c>
      <c r="CS99" s="94" t="str">
        <f t="shared" si="132"/>
        <v/>
      </c>
    </row>
    <row r="100" spans="1:97" ht="24.75" customHeight="1">
      <c r="A100" s="33" t="str">
        <f t="shared" si="83"/>
        <v/>
      </c>
      <c r="B100" s="37"/>
      <c r="C100" s="93" t="str">
        <f t="shared" si="120"/>
        <v/>
      </c>
      <c r="D100" s="38"/>
      <c r="E100" s="38"/>
      <c r="F100" s="38"/>
      <c r="G100" s="33" t="str">
        <f t="shared" si="87"/>
        <v/>
      </c>
      <c r="H100" s="84" t="str">
        <f t="shared" si="121"/>
        <v/>
      </c>
      <c r="I100" s="39"/>
      <c r="J100" s="39"/>
      <c r="K100" s="39"/>
      <c r="L100" s="39"/>
      <c r="M100" s="39"/>
      <c r="N100" s="40"/>
      <c r="O100" s="40"/>
      <c r="P100" s="39"/>
      <c r="Q100" s="40"/>
      <c r="R100" s="40"/>
      <c r="S100" s="39"/>
      <c r="T100" s="39"/>
      <c r="U100" s="39"/>
      <c r="V100" s="39"/>
      <c r="W100" s="39"/>
      <c r="X100" s="40"/>
      <c r="Y100" s="41"/>
      <c r="Z100" s="40"/>
      <c r="AA100" s="102"/>
      <c r="AB100" s="9"/>
      <c r="AC100" s="48">
        <f t="shared" si="88"/>
        <v>0</v>
      </c>
      <c r="AD100" s="48">
        <f t="shared" si="89"/>
        <v>0</v>
      </c>
      <c r="AE100" s="48">
        <f t="shared" si="90"/>
        <v>0</v>
      </c>
      <c r="AF100" s="48">
        <f t="shared" si="84"/>
        <v>0</v>
      </c>
      <c r="AG100" s="48">
        <f t="shared" si="91"/>
        <v>0</v>
      </c>
      <c r="AH100" s="14" t="str">
        <f>IF(I100="","",申込書!$AB$6)</f>
        <v/>
      </c>
      <c r="AI100" s="49" t="str">
        <f t="shared" si="92"/>
        <v/>
      </c>
      <c r="AJ100" s="49" t="str">
        <f t="shared" si="93"/>
        <v/>
      </c>
      <c r="AK100" s="50"/>
      <c r="AL100" s="23"/>
      <c r="AR100">
        <v>95</v>
      </c>
      <c r="AS100">
        <f t="shared" si="85"/>
        <v>0</v>
      </c>
      <c r="AT100" t="str">
        <f t="shared" si="86"/>
        <v/>
      </c>
      <c r="AU100">
        <f t="shared" si="94"/>
        <v>0</v>
      </c>
      <c r="AV100" t="str">
        <f t="shared" si="95"/>
        <v/>
      </c>
      <c r="AW100" t="str">
        <f t="shared" si="96"/>
        <v/>
      </c>
      <c r="AX100">
        <f t="shared" si="122"/>
        <v>75</v>
      </c>
      <c r="AY100">
        <f t="shared" si="123"/>
        <v>12</v>
      </c>
      <c r="AZ100">
        <v>0</v>
      </c>
      <c r="BA100" t="str">
        <f t="shared" si="97"/>
        <v xml:space="preserve"> </v>
      </c>
      <c r="BB100">
        <v>95</v>
      </c>
      <c r="BC100" t="str">
        <f t="shared" si="124"/>
        <v/>
      </c>
      <c r="BD100" t="str">
        <f t="shared" si="98"/>
        <v>19000100</v>
      </c>
      <c r="BE100" t="str">
        <f t="shared" si="99"/>
        <v/>
      </c>
      <c r="BF100" t="str">
        <f t="shared" si="100"/>
        <v/>
      </c>
      <c r="BG100" t="str">
        <f t="shared" si="101"/>
        <v/>
      </c>
      <c r="BH100">
        <f t="shared" si="102"/>
        <v>0</v>
      </c>
      <c r="BI100">
        <f t="shared" si="103"/>
        <v>0</v>
      </c>
      <c r="BJ100" t="str">
        <f t="shared" si="125"/>
        <v/>
      </c>
      <c r="BK100" s="27" t="str">
        <f t="shared" si="104"/>
        <v/>
      </c>
      <c r="BL100" s="27" t="str">
        <f t="shared" si="105"/>
        <v/>
      </c>
      <c r="BM100" s="27" t="str">
        <f t="shared" si="106"/>
        <v/>
      </c>
      <c r="BN100" s="27" t="str">
        <f t="shared" si="107"/>
        <v/>
      </c>
      <c r="BO100" s="27" t="str">
        <f t="shared" si="108"/>
        <v/>
      </c>
      <c r="BP100" s="27">
        <f t="shared" si="109"/>
        <v>0</v>
      </c>
      <c r="BQ100" s="27" t="str">
        <f t="shared" si="110"/>
        <v/>
      </c>
      <c r="BR100" s="27" t="str">
        <f t="shared" si="111"/>
        <v/>
      </c>
      <c r="BS100" s="27">
        <f t="shared" si="112"/>
        <v>0</v>
      </c>
      <c r="BT100" s="27" t="str">
        <f t="shared" si="113"/>
        <v/>
      </c>
      <c r="BU100" s="27" t="str">
        <f t="shared" si="114"/>
        <v/>
      </c>
      <c r="BV100" s="27" t="str">
        <f t="shared" si="115"/>
        <v>999:99.99</v>
      </c>
      <c r="BW100" s="27" t="str">
        <f t="shared" si="116"/>
        <v>999:99.99</v>
      </c>
      <c r="BX100" s="27" t="str">
        <f t="shared" si="117"/>
        <v>999:99.99</v>
      </c>
      <c r="BY100" s="58" t="str">
        <f t="shared" si="118"/>
        <v>1980/1/1</v>
      </c>
      <c r="CH100" s="3" t="str">
        <f t="shared" si="126"/>
        <v/>
      </c>
      <c r="CI100" s="3" t="str">
        <f t="shared" si="127"/>
        <v/>
      </c>
      <c r="CJ100" s="3">
        <f t="shared" si="128"/>
        <v>0</v>
      </c>
      <c r="CK100" s="3" t="str">
        <f t="shared" si="129"/>
        <v/>
      </c>
      <c r="CL100" s="3">
        <f t="shared" si="130"/>
        <v>0</v>
      </c>
      <c r="CM100" s="3">
        <v>1</v>
      </c>
      <c r="CN100" s="85" t="str">
        <f t="shared" si="119"/>
        <v/>
      </c>
      <c r="CO100" s="3">
        <f t="shared" si="131"/>
        <v>0</v>
      </c>
      <c r="CS100" s="94" t="str">
        <f t="shared" si="132"/>
        <v/>
      </c>
    </row>
    <row r="101" spans="1:97" ht="24.75" customHeight="1">
      <c r="A101" s="33" t="str">
        <f t="shared" si="83"/>
        <v/>
      </c>
      <c r="B101" s="37"/>
      <c r="C101" s="93" t="str">
        <f t="shared" si="120"/>
        <v/>
      </c>
      <c r="D101" s="38"/>
      <c r="E101" s="38"/>
      <c r="F101" s="38"/>
      <c r="G101" s="33" t="str">
        <f t="shared" si="87"/>
        <v/>
      </c>
      <c r="H101" s="84" t="str">
        <f t="shared" si="121"/>
        <v/>
      </c>
      <c r="I101" s="39"/>
      <c r="J101" s="39"/>
      <c r="K101" s="39"/>
      <c r="L101" s="39"/>
      <c r="M101" s="39"/>
      <c r="N101" s="40"/>
      <c r="O101" s="40"/>
      <c r="P101" s="39"/>
      <c r="Q101" s="40"/>
      <c r="R101" s="40"/>
      <c r="S101" s="39"/>
      <c r="T101" s="39"/>
      <c r="U101" s="39"/>
      <c r="V101" s="39"/>
      <c r="W101" s="39"/>
      <c r="X101" s="40"/>
      <c r="Y101" s="41"/>
      <c r="Z101" s="40"/>
      <c r="AA101" s="102"/>
      <c r="AB101" s="9"/>
      <c r="AC101" s="48">
        <f t="shared" si="88"/>
        <v>0</v>
      </c>
      <c r="AD101" s="48">
        <f t="shared" si="89"/>
        <v>0</v>
      </c>
      <c r="AE101" s="48">
        <f t="shared" si="90"/>
        <v>0</v>
      </c>
      <c r="AF101" s="48">
        <f t="shared" si="84"/>
        <v>0</v>
      </c>
      <c r="AG101" s="48">
        <f t="shared" si="91"/>
        <v>0</v>
      </c>
      <c r="AH101" s="14" t="str">
        <f>IF(I101="","",申込書!$AB$6)</f>
        <v/>
      </c>
      <c r="AI101" s="49" t="str">
        <f t="shared" si="92"/>
        <v/>
      </c>
      <c r="AJ101" s="49" t="str">
        <f t="shared" si="93"/>
        <v/>
      </c>
      <c r="AK101" s="50"/>
      <c r="AL101" s="23"/>
      <c r="AR101">
        <v>96</v>
      </c>
      <c r="AS101">
        <f t="shared" si="85"/>
        <v>0</v>
      </c>
      <c r="AT101" t="str">
        <f t="shared" si="86"/>
        <v/>
      </c>
      <c r="AU101">
        <f t="shared" si="94"/>
        <v>0</v>
      </c>
      <c r="AV101" t="str">
        <f t="shared" si="95"/>
        <v/>
      </c>
      <c r="AW101" t="str">
        <f t="shared" si="96"/>
        <v/>
      </c>
      <c r="AX101">
        <f t="shared" si="122"/>
        <v>75</v>
      </c>
      <c r="AY101">
        <f t="shared" si="123"/>
        <v>12</v>
      </c>
      <c r="AZ101">
        <v>0</v>
      </c>
      <c r="BA101" t="str">
        <f t="shared" si="97"/>
        <v xml:space="preserve"> </v>
      </c>
      <c r="BB101">
        <v>96</v>
      </c>
      <c r="BC101" t="str">
        <f t="shared" si="124"/>
        <v/>
      </c>
      <c r="BD101" t="str">
        <f t="shared" si="98"/>
        <v>19000100</v>
      </c>
      <c r="BE101" t="str">
        <f t="shared" si="99"/>
        <v/>
      </c>
      <c r="BF101" t="str">
        <f t="shared" si="100"/>
        <v/>
      </c>
      <c r="BG101" t="str">
        <f t="shared" si="101"/>
        <v/>
      </c>
      <c r="BH101">
        <f t="shared" si="102"/>
        <v>0</v>
      </c>
      <c r="BI101">
        <f t="shared" si="103"/>
        <v>0</v>
      </c>
      <c r="BJ101" t="str">
        <f t="shared" si="125"/>
        <v/>
      </c>
      <c r="BK101" s="27" t="str">
        <f t="shared" si="104"/>
        <v/>
      </c>
      <c r="BL101" s="27" t="str">
        <f t="shared" si="105"/>
        <v/>
      </c>
      <c r="BM101" s="27" t="str">
        <f t="shared" si="106"/>
        <v/>
      </c>
      <c r="BN101" s="27" t="str">
        <f t="shared" si="107"/>
        <v/>
      </c>
      <c r="BO101" s="27" t="str">
        <f t="shared" si="108"/>
        <v/>
      </c>
      <c r="BP101" s="27">
        <f t="shared" si="109"/>
        <v>0</v>
      </c>
      <c r="BQ101" s="27" t="str">
        <f t="shared" si="110"/>
        <v/>
      </c>
      <c r="BR101" s="27" t="str">
        <f t="shared" si="111"/>
        <v/>
      </c>
      <c r="BS101" s="27">
        <f t="shared" si="112"/>
        <v>0</v>
      </c>
      <c r="BT101" s="27" t="str">
        <f t="shared" si="113"/>
        <v/>
      </c>
      <c r="BU101" s="27" t="str">
        <f t="shared" si="114"/>
        <v/>
      </c>
      <c r="BV101" s="27" t="str">
        <f t="shared" si="115"/>
        <v>999:99.99</v>
      </c>
      <c r="BW101" s="27" t="str">
        <f t="shared" si="116"/>
        <v>999:99.99</v>
      </c>
      <c r="BX101" s="27" t="str">
        <f t="shared" si="117"/>
        <v>999:99.99</v>
      </c>
      <c r="BY101" s="58" t="str">
        <f t="shared" si="118"/>
        <v>1980/1/1</v>
      </c>
      <c r="CH101" s="3" t="str">
        <f t="shared" si="126"/>
        <v/>
      </c>
      <c r="CI101" s="3" t="str">
        <f t="shared" si="127"/>
        <v/>
      </c>
      <c r="CJ101" s="3">
        <f t="shared" si="128"/>
        <v>0</v>
      </c>
      <c r="CK101" s="3" t="str">
        <f t="shared" si="129"/>
        <v/>
      </c>
      <c r="CL101" s="3">
        <f t="shared" si="130"/>
        <v>0</v>
      </c>
      <c r="CM101" s="3">
        <v>1</v>
      </c>
      <c r="CN101" s="85" t="str">
        <f t="shared" si="119"/>
        <v/>
      </c>
      <c r="CO101" s="3">
        <f t="shared" si="131"/>
        <v>0</v>
      </c>
      <c r="CS101" s="94" t="str">
        <f t="shared" si="132"/>
        <v/>
      </c>
    </row>
    <row r="102" spans="1:97" ht="24.75" customHeight="1">
      <c r="A102" s="33" t="str">
        <f t="shared" si="83"/>
        <v/>
      </c>
      <c r="B102" s="37"/>
      <c r="C102" s="93" t="str">
        <f t="shared" si="120"/>
        <v/>
      </c>
      <c r="D102" s="38"/>
      <c r="E102" s="38"/>
      <c r="F102" s="38"/>
      <c r="G102" s="33" t="str">
        <f t="shared" si="87"/>
        <v/>
      </c>
      <c r="H102" s="84" t="str">
        <f t="shared" si="121"/>
        <v/>
      </c>
      <c r="I102" s="39"/>
      <c r="J102" s="39"/>
      <c r="K102" s="39"/>
      <c r="L102" s="39"/>
      <c r="M102" s="39"/>
      <c r="N102" s="40"/>
      <c r="O102" s="40"/>
      <c r="P102" s="39"/>
      <c r="Q102" s="40"/>
      <c r="R102" s="40"/>
      <c r="S102" s="39"/>
      <c r="T102" s="39"/>
      <c r="U102" s="39"/>
      <c r="V102" s="39"/>
      <c r="W102" s="39"/>
      <c r="X102" s="40"/>
      <c r="Y102" s="41"/>
      <c r="Z102" s="40"/>
      <c r="AA102" s="102"/>
      <c r="AB102" s="9"/>
      <c r="AC102" s="48">
        <f t="shared" si="88"/>
        <v>0</v>
      </c>
      <c r="AD102" s="48">
        <f t="shared" si="89"/>
        <v>0</v>
      </c>
      <c r="AE102" s="48">
        <f t="shared" si="90"/>
        <v>0</v>
      </c>
      <c r="AF102" s="48">
        <f t="shared" si="84"/>
        <v>0</v>
      </c>
      <c r="AG102" s="48">
        <f t="shared" si="91"/>
        <v>0</v>
      </c>
      <c r="AH102" s="14" t="str">
        <f>IF(I102="","",申込書!$AB$6)</f>
        <v/>
      </c>
      <c r="AI102" s="49" t="str">
        <f t="shared" si="92"/>
        <v/>
      </c>
      <c r="AJ102" s="49" t="str">
        <f t="shared" si="93"/>
        <v/>
      </c>
      <c r="AK102" s="50"/>
      <c r="AL102" s="23"/>
      <c r="AR102">
        <v>97</v>
      </c>
      <c r="AS102">
        <f t="shared" si="85"/>
        <v>0</v>
      </c>
      <c r="AT102" t="str">
        <f t="shared" si="86"/>
        <v/>
      </c>
      <c r="AU102">
        <f t="shared" si="94"/>
        <v>0</v>
      </c>
      <c r="AV102" t="str">
        <f t="shared" ref="AV102:AV105" si="133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si="96"/>
        <v/>
      </c>
      <c r="AX102">
        <f t="shared" si="122"/>
        <v>75</v>
      </c>
      <c r="AY102">
        <f t="shared" si="123"/>
        <v>12</v>
      </c>
      <c r="AZ102">
        <v>0</v>
      </c>
      <c r="BA102" t="str">
        <f t="shared" si="97"/>
        <v xml:space="preserve"> </v>
      </c>
      <c r="BB102">
        <v>97</v>
      </c>
      <c r="BC102" t="str">
        <f t="shared" si="124"/>
        <v/>
      </c>
      <c r="BD102" t="str">
        <f t="shared" si="98"/>
        <v>19000100</v>
      </c>
      <c r="BE102" t="str">
        <f t="shared" si="99"/>
        <v/>
      </c>
      <c r="BF102" t="str">
        <f t="shared" si="100"/>
        <v/>
      </c>
      <c r="BG102" t="str">
        <f t="shared" si="101"/>
        <v/>
      </c>
      <c r="BH102">
        <f t="shared" si="102"/>
        <v>0</v>
      </c>
      <c r="BI102">
        <f t="shared" si="103"/>
        <v>0</v>
      </c>
      <c r="BJ102" t="str">
        <f t="shared" si="125"/>
        <v/>
      </c>
      <c r="BK102" s="27" t="str">
        <f t="shared" si="104"/>
        <v/>
      </c>
      <c r="BL102" s="27" t="str">
        <f t="shared" si="105"/>
        <v/>
      </c>
      <c r="BM102" s="27" t="str">
        <f t="shared" si="106"/>
        <v/>
      </c>
      <c r="BN102" s="27" t="str">
        <f t="shared" si="107"/>
        <v/>
      </c>
      <c r="BO102" s="27" t="str">
        <f t="shared" si="108"/>
        <v/>
      </c>
      <c r="BP102" s="27">
        <f t="shared" si="109"/>
        <v>0</v>
      </c>
      <c r="BQ102" s="27" t="str">
        <f t="shared" si="110"/>
        <v/>
      </c>
      <c r="BR102" s="27" t="str">
        <f t="shared" si="111"/>
        <v/>
      </c>
      <c r="BS102" s="27">
        <f t="shared" si="112"/>
        <v>0</v>
      </c>
      <c r="BT102" s="27" t="str">
        <f t="shared" si="113"/>
        <v/>
      </c>
      <c r="BU102" s="27" t="str">
        <f t="shared" si="114"/>
        <v/>
      </c>
      <c r="BV102" s="27" t="str">
        <f t="shared" si="115"/>
        <v>999:99.99</v>
      </c>
      <c r="BW102" s="27" t="str">
        <f t="shared" si="116"/>
        <v>999:99.99</v>
      </c>
      <c r="BX102" s="27" t="str">
        <f t="shared" si="117"/>
        <v>999:99.99</v>
      </c>
      <c r="BY102" s="58" t="str">
        <f t="shared" si="118"/>
        <v>1980/1/1</v>
      </c>
      <c r="CH102" s="3" t="str">
        <f t="shared" si="126"/>
        <v/>
      </c>
      <c r="CI102" s="3" t="str">
        <f t="shared" si="127"/>
        <v/>
      </c>
      <c r="CJ102" s="3">
        <f t="shared" si="128"/>
        <v>0</v>
      </c>
      <c r="CK102" s="3" t="str">
        <f t="shared" si="129"/>
        <v/>
      </c>
      <c r="CL102" s="3">
        <f t="shared" si="130"/>
        <v>0</v>
      </c>
      <c r="CM102" s="3">
        <v>1</v>
      </c>
      <c r="CN102" s="85" t="str">
        <f t="shared" si="119"/>
        <v/>
      </c>
      <c r="CO102" s="3">
        <f t="shared" si="131"/>
        <v>0</v>
      </c>
      <c r="CS102" s="94" t="str">
        <f t="shared" si="132"/>
        <v/>
      </c>
    </row>
    <row r="103" spans="1:97" ht="24.75" customHeight="1">
      <c r="A103" s="33" t="str">
        <f t="shared" si="83"/>
        <v/>
      </c>
      <c r="B103" s="37"/>
      <c r="C103" s="93" t="str">
        <f t="shared" si="120"/>
        <v/>
      </c>
      <c r="D103" s="38"/>
      <c r="E103" s="38"/>
      <c r="F103" s="38"/>
      <c r="G103" s="33" t="str">
        <f t="shared" si="87"/>
        <v/>
      </c>
      <c r="H103" s="84" t="str">
        <f t="shared" si="121"/>
        <v/>
      </c>
      <c r="I103" s="39"/>
      <c r="J103" s="39"/>
      <c r="K103" s="39"/>
      <c r="L103" s="39"/>
      <c r="M103" s="39"/>
      <c r="N103" s="40"/>
      <c r="O103" s="40"/>
      <c r="P103" s="39"/>
      <c r="Q103" s="40"/>
      <c r="R103" s="40"/>
      <c r="S103" s="39"/>
      <c r="T103" s="39"/>
      <c r="U103" s="39"/>
      <c r="V103" s="39"/>
      <c r="W103" s="39"/>
      <c r="X103" s="40"/>
      <c r="Y103" s="41"/>
      <c r="Z103" s="40"/>
      <c r="AA103" s="102"/>
      <c r="AB103" s="9"/>
      <c r="AC103" s="48">
        <f t="shared" si="88"/>
        <v>0</v>
      </c>
      <c r="AD103" s="48">
        <f t="shared" si="89"/>
        <v>0</v>
      </c>
      <c r="AE103" s="48">
        <f t="shared" si="90"/>
        <v>0</v>
      </c>
      <c r="AF103" s="48">
        <f t="shared" si="84"/>
        <v>0</v>
      </c>
      <c r="AG103" s="48">
        <f t="shared" si="91"/>
        <v>0</v>
      </c>
      <c r="AH103" s="14" t="str">
        <f>IF(I103="","",申込書!$AB$6)</f>
        <v/>
      </c>
      <c r="AI103" s="49" t="str">
        <f t="shared" si="92"/>
        <v/>
      </c>
      <c r="AJ103" s="49" t="str">
        <f t="shared" si="93"/>
        <v/>
      </c>
      <c r="AK103" s="50"/>
      <c r="AL103" s="23"/>
      <c r="AR103">
        <v>98</v>
      </c>
      <c r="AS103">
        <f t="shared" si="85"/>
        <v>0</v>
      </c>
      <c r="AT103" t="str">
        <f t="shared" si="86"/>
        <v/>
      </c>
      <c r="AU103">
        <f t="shared" si="94"/>
        <v>0</v>
      </c>
      <c r="AV103" t="str">
        <f t="shared" si="133"/>
        <v/>
      </c>
      <c r="AW103" t="str">
        <f t="shared" si="96"/>
        <v/>
      </c>
      <c r="AX103">
        <f t="shared" si="122"/>
        <v>75</v>
      </c>
      <c r="AY103">
        <f t="shared" si="123"/>
        <v>12</v>
      </c>
      <c r="AZ103">
        <v>0</v>
      </c>
      <c r="BA103" t="str">
        <f t="shared" si="97"/>
        <v xml:space="preserve"> </v>
      </c>
      <c r="BB103">
        <v>98</v>
      </c>
      <c r="BC103" t="str">
        <f t="shared" si="124"/>
        <v/>
      </c>
      <c r="BD103" t="str">
        <f t="shared" si="98"/>
        <v>19000100</v>
      </c>
      <c r="BE103" t="str">
        <f t="shared" si="99"/>
        <v/>
      </c>
      <c r="BF103" t="str">
        <f t="shared" si="100"/>
        <v/>
      </c>
      <c r="BG103" t="str">
        <f t="shared" si="101"/>
        <v/>
      </c>
      <c r="BH103">
        <f t="shared" si="102"/>
        <v>0</v>
      </c>
      <c r="BI103">
        <f t="shared" si="103"/>
        <v>0</v>
      </c>
      <c r="BJ103" t="str">
        <f t="shared" si="125"/>
        <v/>
      </c>
      <c r="BK103" s="27" t="str">
        <f t="shared" si="104"/>
        <v/>
      </c>
      <c r="BL103" s="27" t="str">
        <f t="shared" si="105"/>
        <v/>
      </c>
      <c r="BM103" s="27" t="str">
        <f t="shared" si="106"/>
        <v/>
      </c>
      <c r="BN103" s="27" t="str">
        <f t="shared" si="107"/>
        <v/>
      </c>
      <c r="BO103" s="27" t="str">
        <f t="shared" si="108"/>
        <v/>
      </c>
      <c r="BP103" s="27">
        <f t="shared" si="109"/>
        <v>0</v>
      </c>
      <c r="BQ103" s="27" t="str">
        <f t="shared" si="110"/>
        <v/>
      </c>
      <c r="BR103" s="27" t="str">
        <f t="shared" si="111"/>
        <v/>
      </c>
      <c r="BS103" s="27">
        <f t="shared" si="112"/>
        <v>0</v>
      </c>
      <c r="BT103" s="27" t="str">
        <f t="shared" si="113"/>
        <v/>
      </c>
      <c r="BU103" s="27" t="str">
        <f t="shared" si="114"/>
        <v/>
      </c>
      <c r="BV103" s="27" t="str">
        <f t="shared" si="115"/>
        <v>999:99.99</v>
      </c>
      <c r="BW103" s="27" t="str">
        <f t="shared" si="116"/>
        <v>999:99.99</v>
      </c>
      <c r="BX103" s="27" t="str">
        <f t="shared" si="117"/>
        <v>999:99.99</v>
      </c>
      <c r="BY103" s="58" t="str">
        <f t="shared" si="118"/>
        <v>1980/1/1</v>
      </c>
      <c r="CH103" s="3" t="str">
        <f t="shared" si="126"/>
        <v/>
      </c>
      <c r="CI103" s="3" t="str">
        <f t="shared" si="127"/>
        <v/>
      </c>
      <c r="CJ103" s="3">
        <f t="shared" si="128"/>
        <v>0</v>
      </c>
      <c r="CK103" s="3" t="str">
        <f t="shared" si="129"/>
        <v/>
      </c>
      <c r="CL103" s="3">
        <f t="shared" si="130"/>
        <v>0</v>
      </c>
      <c r="CM103" s="3">
        <v>1</v>
      </c>
      <c r="CN103" s="85" t="str">
        <f t="shared" si="119"/>
        <v/>
      </c>
      <c r="CO103" s="3">
        <f t="shared" si="131"/>
        <v>0</v>
      </c>
      <c r="CS103" s="94" t="str">
        <f t="shared" si="132"/>
        <v/>
      </c>
    </row>
    <row r="104" spans="1:97" ht="24.75" customHeight="1">
      <c r="A104" s="33" t="str">
        <f t="shared" si="83"/>
        <v/>
      </c>
      <c r="B104" s="37"/>
      <c r="C104" s="93" t="str">
        <f t="shared" si="120"/>
        <v/>
      </c>
      <c r="D104" s="38"/>
      <c r="E104" s="38"/>
      <c r="F104" s="38"/>
      <c r="G104" s="33" t="str">
        <f t="shared" si="87"/>
        <v/>
      </c>
      <c r="H104" s="84" t="str">
        <f t="shared" si="121"/>
        <v/>
      </c>
      <c r="I104" s="39"/>
      <c r="J104" s="39"/>
      <c r="K104" s="39"/>
      <c r="L104" s="39"/>
      <c r="M104" s="39"/>
      <c r="N104" s="40"/>
      <c r="O104" s="40"/>
      <c r="P104" s="39"/>
      <c r="Q104" s="40"/>
      <c r="R104" s="40"/>
      <c r="S104" s="39"/>
      <c r="T104" s="39"/>
      <c r="U104" s="39"/>
      <c r="V104" s="39"/>
      <c r="W104" s="39"/>
      <c r="X104" s="40"/>
      <c r="Y104" s="41"/>
      <c r="Z104" s="40"/>
      <c r="AA104" s="102"/>
      <c r="AB104" s="9"/>
      <c r="AC104" s="48">
        <f t="shared" si="88"/>
        <v>0</v>
      </c>
      <c r="AD104" s="48">
        <f t="shared" si="89"/>
        <v>0</v>
      </c>
      <c r="AE104" s="48">
        <f t="shared" si="90"/>
        <v>0</v>
      </c>
      <c r="AF104" s="48">
        <f t="shared" si="84"/>
        <v>0</v>
      </c>
      <c r="AG104" s="48">
        <f t="shared" si="91"/>
        <v>0</v>
      </c>
      <c r="AH104" s="14" t="str">
        <f>IF(I104="","",申込書!$AB$6)</f>
        <v/>
      </c>
      <c r="AI104" s="49" t="str">
        <f t="shared" si="92"/>
        <v/>
      </c>
      <c r="AJ104" s="49" t="str">
        <f t="shared" si="93"/>
        <v/>
      </c>
      <c r="AK104" s="50"/>
      <c r="AL104" s="23"/>
      <c r="AR104">
        <v>99</v>
      </c>
      <c r="AS104">
        <f t="shared" si="85"/>
        <v>0</v>
      </c>
      <c r="AT104" t="str">
        <f t="shared" si="86"/>
        <v/>
      </c>
      <c r="AU104">
        <f t="shared" si="94"/>
        <v>0</v>
      </c>
      <c r="AV104" t="str">
        <f t="shared" si="133"/>
        <v/>
      </c>
      <c r="AW104" t="str">
        <f t="shared" si="96"/>
        <v/>
      </c>
      <c r="AX104">
        <f t="shared" si="122"/>
        <v>75</v>
      </c>
      <c r="AY104">
        <f t="shared" si="123"/>
        <v>12</v>
      </c>
      <c r="AZ104">
        <v>0</v>
      </c>
      <c r="BA104" t="str">
        <f t="shared" si="97"/>
        <v xml:space="preserve"> </v>
      </c>
      <c r="BB104">
        <v>99</v>
      </c>
      <c r="BC104" t="str">
        <f t="shared" si="124"/>
        <v/>
      </c>
      <c r="BD104" t="str">
        <f t="shared" si="98"/>
        <v>19000100</v>
      </c>
      <c r="BE104" t="str">
        <f t="shared" si="99"/>
        <v/>
      </c>
      <c r="BF104" t="str">
        <f t="shared" si="100"/>
        <v/>
      </c>
      <c r="BG104" t="str">
        <f t="shared" si="101"/>
        <v/>
      </c>
      <c r="BH104">
        <f t="shared" si="102"/>
        <v>0</v>
      </c>
      <c r="BI104">
        <f t="shared" si="103"/>
        <v>0</v>
      </c>
      <c r="BJ104" t="str">
        <f t="shared" si="125"/>
        <v/>
      </c>
      <c r="BK104" s="27" t="str">
        <f t="shared" si="104"/>
        <v/>
      </c>
      <c r="BL104" s="27" t="str">
        <f t="shared" si="105"/>
        <v/>
      </c>
      <c r="BM104" s="27" t="str">
        <f t="shared" si="106"/>
        <v/>
      </c>
      <c r="BN104" s="27" t="str">
        <f t="shared" si="107"/>
        <v/>
      </c>
      <c r="BO104" s="27" t="str">
        <f t="shared" si="108"/>
        <v/>
      </c>
      <c r="BP104" s="27">
        <f t="shared" si="109"/>
        <v>0</v>
      </c>
      <c r="BQ104" s="27" t="str">
        <f t="shared" si="110"/>
        <v/>
      </c>
      <c r="BR104" s="27" t="str">
        <f t="shared" si="111"/>
        <v/>
      </c>
      <c r="BS104" s="27">
        <f t="shared" si="112"/>
        <v>0</v>
      </c>
      <c r="BT104" s="27" t="str">
        <f t="shared" si="113"/>
        <v/>
      </c>
      <c r="BU104" s="27" t="str">
        <f t="shared" si="114"/>
        <v/>
      </c>
      <c r="BV104" s="27" t="str">
        <f t="shared" si="115"/>
        <v>999:99.99</v>
      </c>
      <c r="BW104" s="27" t="str">
        <f t="shared" si="116"/>
        <v>999:99.99</v>
      </c>
      <c r="BX104" s="27" t="str">
        <f t="shared" si="117"/>
        <v>999:99.99</v>
      </c>
      <c r="BY104" s="58" t="str">
        <f t="shared" si="118"/>
        <v>1980/1/1</v>
      </c>
      <c r="CH104" s="3" t="str">
        <f t="shared" si="126"/>
        <v/>
      </c>
      <c r="CI104" s="3" t="str">
        <f t="shared" si="127"/>
        <v/>
      </c>
      <c r="CJ104" s="3">
        <f t="shared" si="128"/>
        <v>0</v>
      </c>
      <c r="CK104" s="3" t="str">
        <f t="shared" si="129"/>
        <v/>
      </c>
      <c r="CL104" s="3">
        <f t="shared" si="130"/>
        <v>0</v>
      </c>
      <c r="CM104" s="3">
        <v>1</v>
      </c>
      <c r="CN104" s="85" t="str">
        <f t="shared" si="119"/>
        <v/>
      </c>
      <c r="CO104" s="3">
        <f t="shared" si="131"/>
        <v>0</v>
      </c>
      <c r="CS104" s="94" t="str">
        <f t="shared" si="132"/>
        <v/>
      </c>
    </row>
    <row r="105" spans="1:97" ht="24.75" customHeight="1">
      <c r="A105" s="33" t="str">
        <f t="shared" si="83"/>
        <v/>
      </c>
      <c r="B105" s="37"/>
      <c r="C105" s="93" t="str">
        <f t="shared" si="120"/>
        <v/>
      </c>
      <c r="D105" s="38"/>
      <c r="E105" s="38"/>
      <c r="F105" s="38"/>
      <c r="G105" s="33" t="str">
        <f t="shared" si="87"/>
        <v/>
      </c>
      <c r="H105" s="84" t="str">
        <f t="shared" si="121"/>
        <v/>
      </c>
      <c r="I105" s="39"/>
      <c r="J105" s="39"/>
      <c r="K105" s="39"/>
      <c r="L105" s="39"/>
      <c r="M105" s="39"/>
      <c r="N105" s="40"/>
      <c r="O105" s="40"/>
      <c r="P105" s="39"/>
      <c r="Q105" s="40"/>
      <c r="R105" s="40"/>
      <c r="S105" s="39"/>
      <c r="T105" s="39"/>
      <c r="U105" s="39"/>
      <c r="V105" s="39"/>
      <c r="W105" s="39"/>
      <c r="X105" s="40"/>
      <c r="Y105" s="41"/>
      <c r="Z105" s="40"/>
      <c r="AA105" s="102"/>
      <c r="AB105" s="9"/>
      <c r="AC105" s="48">
        <f t="shared" si="88"/>
        <v>0</v>
      </c>
      <c r="AD105" s="48">
        <f t="shared" si="89"/>
        <v>0</v>
      </c>
      <c r="AE105" s="48">
        <f t="shared" si="90"/>
        <v>0</v>
      </c>
      <c r="AF105" s="48">
        <f t="shared" si="84"/>
        <v>0</v>
      </c>
      <c r="AG105" s="48">
        <f t="shared" si="91"/>
        <v>0</v>
      </c>
      <c r="AH105" s="14" t="str">
        <f>IF(I105="","",申込書!$AB$6)</f>
        <v/>
      </c>
      <c r="AI105" s="49" t="str">
        <f t="shared" si="92"/>
        <v/>
      </c>
      <c r="AJ105" s="49" t="str">
        <f t="shared" si="93"/>
        <v/>
      </c>
      <c r="AK105" s="50"/>
      <c r="AL105" s="3"/>
      <c r="AM105" s="3"/>
      <c r="AR105">
        <v>100</v>
      </c>
      <c r="AS105">
        <f t="shared" si="85"/>
        <v>0</v>
      </c>
      <c r="AT105" t="str">
        <f t="shared" si="86"/>
        <v/>
      </c>
      <c r="AU105">
        <f t="shared" si="94"/>
        <v>0</v>
      </c>
      <c r="AV105" t="str">
        <f t="shared" si="133"/>
        <v/>
      </c>
      <c r="AW105" t="str">
        <f t="shared" si="96"/>
        <v/>
      </c>
      <c r="AX105">
        <f t="shared" si="122"/>
        <v>75</v>
      </c>
      <c r="AY105">
        <f t="shared" si="123"/>
        <v>12</v>
      </c>
      <c r="AZ105">
        <v>0</v>
      </c>
      <c r="BA105" t="str">
        <f t="shared" si="97"/>
        <v xml:space="preserve"> </v>
      </c>
      <c r="BB105">
        <v>100</v>
      </c>
      <c r="BC105" t="str">
        <f t="shared" si="124"/>
        <v/>
      </c>
      <c r="BD105" t="str">
        <f t="shared" si="98"/>
        <v>19000100</v>
      </c>
      <c r="BE105" t="str">
        <f t="shared" si="99"/>
        <v/>
      </c>
      <c r="BF105" t="str">
        <f t="shared" si="100"/>
        <v/>
      </c>
      <c r="BG105" t="str">
        <f t="shared" si="101"/>
        <v/>
      </c>
      <c r="BH105">
        <f t="shared" si="102"/>
        <v>0</v>
      </c>
      <c r="BI105">
        <f t="shared" si="103"/>
        <v>0</v>
      </c>
      <c r="BJ105" t="str">
        <f t="shared" si="125"/>
        <v/>
      </c>
      <c r="BK105" s="27" t="str">
        <f t="shared" si="104"/>
        <v/>
      </c>
      <c r="BL105" s="27" t="str">
        <f t="shared" si="105"/>
        <v/>
      </c>
      <c r="BM105" s="27" t="str">
        <f t="shared" si="106"/>
        <v/>
      </c>
      <c r="BN105" s="27" t="str">
        <f t="shared" si="107"/>
        <v/>
      </c>
      <c r="BO105" s="27" t="str">
        <f t="shared" si="108"/>
        <v/>
      </c>
      <c r="BP105" s="27">
        <f t="shared" si="109"/>
        <v>0</v>
      </c>
      <c r="BQ105" s="27" t="str">
        <f t="shared" si="110"/>
        <v/>
      </c>
      <c r="BR105" s="27" t="str">
        <f t="shared" si="111"/>
        <v/>
      </c>
      <c r="BS105" s="27">
        <f t="shared" si="112"/>
        <v>0</v>
      </c>
      <c r="BT105" s="27" t="str">
        <f t="shared" si="113"/>
        <v/>
      </c>
      <c r="BU105" s="27" t="str">
        <f t="shared" si="114"/>
        <v/>
      </c>
      <c r="BV105" s="27" t="str">
        <f t="shared" si="115"/>
        <v>999:99.99</v>
      </c>
      <c r="BW105" s="27" t="str">
        <f t="shared" si="116"/>
        <v>999:99.99</v>
      </c>
      <c r="BX105" s="27" t="str">
        <f t="shared" si="117"/>
        <v>999:99.99</v>
      </c>
      <c r="BY105" s="58" t="str">
        <f t="shared" si="118"/>
        <v>1980/1/1</v>
      </c>
      <c r="CH105" s="3" t="str">
        <f t="shared" si="126"/>
        <v/>
      </c>
      <c r="CI105" s="3" t="str">
        <f t="shared" si="127"/>
        <v/>
      </c>
      <c r="CJ105" s="3">
        <f t="shared" si="128"/>
        <v>0</v>
      </c>
      <c r="CK105" s="3" t="str">
        <f t="shared" si="129"/>
        <v/>
      </c>
      <c r="CL105" s="3">
        <f t="shared" si="130"/>
        <v>0</v>
      </c>
      <c r="CM105" s="3">
        <v>1</v>
      </c>
      <c r="CN105" s="85" t="str">
        <f t="shared" si="119"/>
        <v/>
      </c>
      <c r="CO105" s="3">
        <f t="shared" si="131"/>
        <v>0</v>
      </c>
      <c r="CS105" s="94" t="str">
        <f t="shared" si="132"/>
        <v/>
      </c>
    </row>
    <row r="106" spans="1:97" ht="24.75" customHeight="1">
      <c r="A106" s="13" t="s">
        <v>111</v>
      </c>
      <c r="B106" s="13" t="s">
        <v>1</v>
      </c>
      <c r="C106" s="159" t="s">
        <v>335</v>
      </c>
      <c r="D106" s="161"/>
      <c r="E106" s="13" t="s">
        <v>49</v>
      </c>
      <c r="F106" s="13" t="s">
        <v>87</v>
      </c>
      <c r="G106" s="13" t="s">
        <v>16</v>
      </c>
      <c r="H106" s="33" t="s">
        <v>17</v>
      </c>
      <c r="I106" s="13" t="s">
        <v>3</v>
      </c>
      <c r="J106" s="13" t="s">
        <v>4</v>
      </c>
      <c r="K106" s="13" t="s">
        <v>5</v>
      </c>
      <c r="L106" s="13" t="s">
        <v>6</v>
      </c>
      <c r="M106" s="159" t="s">
        <v>47</v>
      </c>
      <c r="N106" s="160"/>
      <c r="O106" s="161"/>
      <c r="P106" s="159" t="s">
        <v>48</v>
      </c>
      <c r="Q106" s="160"/>
      <c r="R106" s="161"/>
      <c r="S106" s="159" t="s">
        <v>48</v>
      </c>
      <c r="T106" s="160"/>
      <c r="U106" s="160"/>
      <c r="V106" s="160"/>
      <c r="W106" s="160"/>
      <c r="X106" s="161"/>
      <c r="Y106" s="159" t="s">
        <v>82</v>
      </c>
      <c r="Z106" s="161"/>
      <c r="AA106" s="13" t="s">
        <v>86</v>
      </c>
      <c r="AC106" s="48"/>
      <c r="AD106" s="14"/>
      <c r="AE106" s="14"/>
      <c r="AF106" s="48">
        <f>100-COUNTIF(B6:B105,"")</f>
        <v>0</v>
      </c>
      <c r="AG106" s="48"/>
      <c r="AH106" s="49"/>
      <c r="AI106" s="49"/>
      <c r="AJ106" s="49" t="str">
        <f t="shared" si="93"/>
        <v/>
      </c>
      <c r="AL106" s="3"/>
      <c r="AM106" s="3"/>
      <c r="AS106">
        <f t="shared" si="56"/>
        <v>0</v>
      </c>
      <c r="AT106" t="str">
        <f t="shared" si="57"/>
        <v/>
      </c>
      <c r="AW106" t="str">
        <f t="shared" si="96"/>
        <v/>
      </c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58" t="str">
        <f t="shared" si="118"/>
        <v>生年月日</v>
      </c>
      <c r="CH106" s="3" t="str">
        <f t="shared" si="126"/>
        <v/>
      </c>
      <c r="CN106" s="85"/>
      <c r="CO106" s="3"/>
      <c r="CS106" s="94"/>
    </row>
    <row r="107" spans="1:97" ht="24.75" customHeight="1">
      <c r="A107" s="2" t="s">
        <v>26</v>
      </c>
      <c r="B107"/>
      <c r="C107"/>
      <c r="D107" s="11"/>
      <c r="E107" s="11"/>
      <c r="F107" s="11"/>
      <c r="G107" s="14"/>
      <c r="H107" s="33"/>
      <c r="I107"/>
      <c r="J107"/>
      <c r="K107"/>
      <c r="L107"/>
      <c r="M107" s="33" t="s">
        <v>46</v>
      </c>
      <c r="N107" s="13" t="s">
        <v>109</v>
      </c>
      <c r="O107" s="33" t="s">
        <v>193</v>
      </c>
      <c r="P107" s="33" t="s">
        <v>46</v>
      </c>
      <c r="Q107" s="13" t="s">
        <v>109</v>
      </c>
      <c r="R107" s="33" t="s">
        <v>193</v>
      </c>
      <c r="S107" s="33" t="s">
        <v>46</v>
      </c>
      <c r="T107" s="33"/>
      <c r="U107" s="33"/>
      <c r="V107" s="33"/>
      <c r="W107" s="33"/>
      <c r="X107" s="13" t="s">
        <v>15</v>
      </c>
      <c r="Y107" s="13" t="s">
        <v>110</v>
      </c>
      <c r="Z107" s="13" t="s">
        <v>38</v>
      </c>
      <c r="AA107" s="14"/>
      <c r="AC107" s="48"/>
      <c r="AD107" s="14"/>
      <c r="AE107" s="14"/>
      <c r="AF107" s="48">
        <f>SUM(AF6:AF105)</f>
        <v>0</v>
      </c>
      <c r="AG107" s="48"/>
      <c r="AH107" s="49"/>
      <c r="AI107" s="49" t="str">
        <f t="shared" ref="AI107:AI138" si="134">IF(OR(I107="",Y107=""),"",LEFT(Y107,2)&amp;RIGHT(Y107,3))</f>
        <v/>
      </c>
      <c r="AJ107" s="49" t="str">
        <f t="shared" si="93"/>
        <v/>
      </c>
      <c r="AL107" s="3"/>
      <c r="AM107" s="3"/>
      <c r="AS107">
        <f t="shared" si="56"/>
        <v>0</v>
      </c>
      <c r="AT107" t="str">
        <f t="shared" si="57"/>
        <v/>
      </c>
      <c r="AW107" t="str">
        <f t="shared" si="96"/>
        <v/>
      </c>
      <c r="BG107" t="str">
        <f t="shared" ref="BG107:BG138" si="135">IF(B107="","",INT(($AP$2-BD107)/10000))</f>
        <v/>
      </c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58" t="str">
        <f t="shared" si="118"/>
        <v>1980/1/1</v>
      </c>
      <c r="CH107" s="3" t="str">
        <f t="shared" si="126"/>
        <v/>
      </c>
      <c r="CN107" s="85"/>
      <c r="CO107" s="3"/>
      <c r="CS107" s="94"/>
    </row>
    <row r="108" spans="1:97" ht="24.75" customHeight="1">
      <c r="A108" s="33" t="str">
        <f>IF(B108="","",1)</f>
        <v/>
      </c>
      <c r="B108" s="95" t="str">
        <f>IF(女子申込一覧表!B6="","",女子申込一覧表!B6)</f>
        <v/>
      </c>
      <c r="C108" s="93" t="str">
        <f>IF(女子申込一覧表!C6="","",女子申込一覧表!C6)</f>
        <v/>
      </c>
      <c r="D108" s="95" t="str">
        <f>IF(女子申込一覧表!D6="","",女子申込一覧表!D6)</f>
        <v/>
      </c>
      <c r="E108" s="96"/>
      <c r="F108" s="96"/>
      <c r="G108" s="33" t="str">
        <f>IF(女子申込一覧表!G6="","",女子申込一覧表!G6)</f>
        <v/>
      </c>
      <c r="H108" s="84" t="str">
        <f>IF(女子申込一覧表!H6="","",女子申込一覧表!H6)</f>
        <v/>
      </c>
      <c r="I108" s="97" t="str">
        <f>IF(女子申込一覧表!I6="","",女子申込一覧表!I6)</f>
        <v/>
      </c>
      <c r="J108" s="97" t="str">
        <f>IF(女子申込一覧表!J6="","",女子申込一覧表!J6)</f>
        <v/>
      </c>
      <c r="K108" s="97" t="str">
        <f>IF(女子申込一覧表!K6="","",女子申込一覧表!K6)</f>
        <v/>
      </c>
      <c r="L108" s="97" t="str">
        <f>IF(女子申込一覧表!L6="","",女子申込一覧表!L6)</f>
        <v/>
      </c>
      <c r="M108" s="97" t="str">
        <f>IF(女子申込一覧表!M6="","",女子申込一覧表!M6)</f>
        <v/>
      </c>
      <c r="N108" s="98" t="str">
        <f>IF(女子申込一覧表!N6="","",女子申込一覧表!N6)</f>
        <v/>
      </c>
      <c r="O108" s="97" t="str">
        <f>IF(女子申込一覧表!O6="","",女子申込一覧表!O6)</f>
        <v/>
      </c>
      <c r="P108" s="97" t="str">
        <f>IF(女子申込一覧表!P6="","",女子申込一覧表!P6)</f>
        <v/>
      </c>
      <c r="Q108" s="98" t="str">
        <f>IF(女子申込一覧表!Q6="","",女子申込一覧表!Q6)</f>
        <v/>
      </c>
      <c r="R108" s="97" t="str">
        <f>IF(女子申込一覧表!R6="","",女子申込一覧表!R6)</f>
        <v/>
      </c>
      <c r="S108" s="97"/>
      <c r="T108" s="97"/>
      <c r="U108" s="97"/>
      <c r="V108" s="97"/>
      <c r="W108" s="97"/>
      <c r="X108" s="98"/>
      <c r="Y108" s="99"/>
      <c r="Z108" s="98"/>
      <c r="AA108" s="97" t="str">
        <f>IF(女子申込一覧表!AA6="","",女子申込一覧表!AA6)</f>
        <v/>
      </c>
      <c r="AB108" s="9"/>
      <c r="AC108" s="48">
        <f t="shared" ref="AC108:AC139" si="136">IF(M108="リレーのみ",0,IF(M108="",0,1))</f>
        <v>0</v>
      </c>
      <c r="AD108" s="48">
        <f t="shared" ref="AD108:AD139" si="137">IF(P108="",0,1)</f>
        <v>0</v>
      </c>
      <c r="AE108" s="48">
        <f t="shared" ref="AE108:AE139" si="138">IF(S108="",0,1)</f>
        <v>0</v>
      </c>
      <c r="AF108" s="48">
        <f>SUM(AC108:AE108)</f>
        <v>0</v>
      </c>
      <c r="AG108" s="48">
        <f t="shared" ref="AG108:AG139" si="139">IF(M108="",0,IF(M108=P108,1,IF(P108="",0,IF(M108=S108,1,IF(P108=S108,1,0)))))</f>
        <v>0</v>
      </c>
      <c r="AH108" s="14" t="str">
        <f>IF(I108="","",申込書!$AB$6)</f>
        <v/>
      </c>
      <c r="AI108" s="49" t="str">
        <f t="shared" si="134"/>
        <v/>
      </c>
      <c r="AJ108" s="49" t="str">
        <f t="shared" si="93"/>
        <v/>
      </c>
      <c r="AK108" s="50"/>
      <c r="AL108" s="3"/>
      <c r="AM108" s="3"/>
      <c r="AR108">
        <v>101</v>
      </c>
      <c r="AS108">
        <f t="shared" si="56"/>
        <v>0</v>
      </c>
      <c r="AT108" t="str">
        <f t="shared" si="57"/>
        <v/>
      </c>
      <c r="AU108">
        <f t="shared" ref="AU108:AU139" si="140">LEN(TRIM(I108))+LEN(TRIM(J108))</f>
        <v>0</v>
      </c>
      <c r="AV108" t="str">
        <f t="shared" ref="AV108:AV139" si="141">IF(AND(M108="",P108=""),"",IF(AU108=2,TRIM(I108)&amp;"      "&amp;TRIM(J108),IF(AU108=3,TRIM(I108)&amp;"    "&amp;TRIM(J108),IF(AU108=4,TRIM(I108)&amp;"  "&amp;TRIM(J108),TRIM(I108)&amp;TRIM(J108)))))</f>
        <v/>
      </c>
      <c r="AW108" t="str">
        <f t="shared" si="96"/>
        <v/>
      </c>
      <c r="AX108">
        <f>IF(G108&lt;25,24,IF(G108&gt;74,75,G108-MOD(G108,5)))</f>
        <v>75</v>
      </c>
      <c r="AY108">
        <f t="shared" si="123"/>
        <v>12</v>
      </c>
      <c r="AZ108">
        <v>5</v>
      </c>
      <c r="BA108" t="str">
        <f t="shared" ref="BA108:BA139" si="142">K108&amp;" "&amp;L108</f>
        <v xml:space="preserve"> </v>
      </c>
      <c r="BB108">
        <v>101</v>
      </c>
      <c r="BC108" t="str">
        <f t="shared" si="124"/>
        <v/>
      </c>
      <c r="BD108" t="e">
        <f t="shared" ref="BD108:BD139" si="143">YEAR(B108)&amp;RIGHT("0"&amp;MONTH(B108),2)&amp;RIGHT("0"&amp;DAY(B108),2)</f>
        <v>#VALUE!</v>
      </c>
      <c r="BE108" t="str">
        <f t="shared" ref="BE108:BE139" si="144">IF(B108="","",5)</f>
        <v/>
      </c>
      <c r="BF108" t="str">
        <f t="shared" ref="BF108:BF139" si="145">IF(B108="","",0)</f>
        <v/>
      </c>
      <c r="BG108" t="str">
        <f t="shared" si="135"/>
        <v/>
      </c>
      <c r="BH108">
        <f t="shared" ref="BH108:BH139" si="146">IF(D108="100歳",1,IF(D108="他チーム",5,0))</f>
        <v>0</v>
      </c>
      <c r="BI108">
        <f t="shared" ref="BI108:BI139" si="147">IF(I108="",0,IF(AND(Y108="",Z108=""),0,5))</f>
        <v>0</v>
      </c>
      <c r="BJ108" t="str">
        <f t="shared" ref="BJ108:BJ134" si="148">IF(D108="","",VLOOKUP(D108,$CT$7:$CU$9,2,0))</f>
        <v/>
      </c>
      <c r="BK108" s="27" t="str">
        <f>女子申込一覧表!BK6</f>
        <v/>
      </c>
      <c r="BL108" s="27" t="str">
        <f>女子申込一覧表!BL6</f>
        <v/>
      </c>
      <c r="BM108" s="27" t="str">
        <f t="shared" ref="BM108:BM139" si="149">IF(S108="","",VLOOKUP(S108,$AM$6:$AP$16,2,0)+IF(AZ108=0,1,0))</f>
        <v/>
      </c>
      <c r="BN108" s="27" t="str">
        <f>女子申込一覧表!BN6</f>
        <v/>
      </c>
      <c r="BO108" s="27" t="str">
        <f>女子申込一覧表!BO6</f>
        <v/>
      </c>
      <c r="BP108" s="27">
        <f>女子申込一覧表!BP6</f>
        <v>0</v>
      </c>
      <c r="BQ108" s="27" t="str">
        <f>女子申込一覧表!BQ6</f>
        <v/>
      </c>
      <c r="BR108" s="27" t="str">
        <f>女子申込一覧表!BR6</f>
        <v/>
      </c>
      <c r="BS108" s="27">
        <f>女子申込一覧表!BS6</f>
        <v>0</v>
      </c>
      <c r="BT108" s="27" t="str">
        <f t="shared" ref="BT108:BT139" si="150">IF(S108="","",VLOOKUP(S108,$AM$6:$AP$16,3,0))</f>
        <v/>
      </c>
      <c r="BU108" s="27" t="str">
        <f t="shared" ref="BU108:BU139" si="151">IF(S108="","",VLOOKUP(S108,$AM$6:$AP$16,4,0))</f>
        <v/>
      </c>
      <c r="BV108" s="27" t="str">
        <f t="shared" ref="BV108:BV139" si="152">IF(N108="","999:99.99"," "&amp;LEFT(RIGHT("        "&amp;TEXT(N108,"0.00"),7),2)&amp;":"&amp;RIGHT(TEXT(N108,"0.00"),5))</f>
        <v>999:99.99</v>
      </c>
      <c r="BW108" s="27" t="str">
        <f t="shared" ref="BW108:BW139" si="153">IF(Q108="","999:99.99"," "&amp;LEFT(RIGHT("        "&amp;TEXT(Q108,"0.00"),7),2)&amp;":"&amp;RIGHT(TEXT(Q108,"0.00"),5))</f>
        <v>999:99.99</v>
      </c>
      <c r="BX108" s="27" t="str">
        <f t="shared" ref="BX108:BX139" si="154">IF(X108="","999:99.99"," "&amp;LEFT(RIGHT("        "&amp;TEXT(X108,"0.00"),7),2)&amp;":"&amp;RIGHT(TEXT(X108,"0.00"),5))</f>
        <v>999:99.99</v>
      </c>
      <c r="BY108" s="58" t="str">
        <f t="shared" si="118"/>
        <v>1980/1/1</v>
      </c>
      <c r="CH108" s="3" t="str">
        <f t="shared" si="126"/>
        <v/>
      </c>
      <c r="CI108" s="3" t="str">
        <f t="shared" si="127"/>
        <v/>
      </c>
      <c r="CJ108" s="3">
        <f t="shared" si="128"/>
        <v>0</v>
      </c>
      <c r="CK108" s="3" t="str">
        <f t="shared" si="129"/>
        <v/>
      </c>
      <c r="CL108" s="3">
        <f t="shared" si="130"/>
        <v>0</v>
      </c>
      <c r="CM108" s="3">
        <v>2</v>
      </c>
      <c r="CN108" s="85" t="str">
        <f t="shared" ref="CN108:CN139" si="155">H108</f>
        <v/>
      </c>
      <c r="CO108" s="3" t="str">
        <f t="shared" si="131"/>
        <v/>
      </c>
      <c r="CS108" s="94" t="str">
        <f t="shared" si="132"/>
        <v/>
      </c>
    </row>
    <row r="109" spans="1:97" ht="24.75" customHeight="1">
      <c r="A109" s="33" t="str">
        <f t="shared" ref="A109:A137" si="156">IF(B109="","",A108+1)</f>
        <v/>
      </c>
      <c r="B109" s="95" t="str">
        <f>IF(女子申込一覧表!B7="","",女子申込一覧表!B7)</f>
        <v/>
      </c>
      <c r="C109" s="93" t="str">
        <f>IF(女子申込一覧表!C7="","",女子申込一覧表!C7)</f>
        <v/>
      </c>
      <c r="D109" s="95" t="str">
        <f>IF(女子申込一覧表!D7="","",女子申込一覧表!D7)</f>
        <v/>
      </c>
      <c r="E109" s="96"/>
      <c r="F109" s="96"/>
      <c r="G109" s="33" t="str">
        <f>IF(女子申込一覧表!G7="","",女子申込一覧表!G7)</f>
        <v/>
      </c>
      <c r="H109" s="84" t="str">
        <f>IF(女子申込一覧表!H7="","",女子申込一覧表!H7)</f>
        <v/>
      </c>
      <c r="I109" s="97" t="str">
        <f>IF(女子申込一覧表!I7="","",女子申込一覧表!I7)</f>
        <v/>
      </c>
      <c r="J109" s="97" t="str">
        <f>IF(女子申込一覧表!J7="","",女子申込一覧表!J7)</f>
        <v/>
      </c>
      <c r="K109" s="97" t="str">
        <f>IF(女子申込一覧表!K7="","",女子申込一覧表!K7)</f>
        <v/>
      </c>
      <c r="L109" s="97" t="str">
        <f>IF(女子申込一覧表!L7="","",女子申込一覧表!L7)</f>
        <v/>
      </c>
      <c r="M109" s="97" t="str">
        <f>IF(女子申込一覧表!M7="","",女子申込一覧表!M7)</f>
        <v/>
      </c>
      <c r="N109" s="98" t="str">
        <f>IF(女子申込一覧表!N7="","",女子申込一覧表!N7)</f>
        <v/>
      </c>
      <c r="O109" s="97" t="str">
        <f>IF(女子申込一覧表!O7="","",女子申込一覧表!O7)</f>
        <v/>
      </c>
      <c r="P109" s="97" t="str">
        <f>IF(女子申込一覧表!P7="","",女子申込一覧表!P7)</f>
        <v/>
      </c>
      <c r="Q109" s="98" t="str">
        <f>IF(女子申込一覧表!Q7="","",女子申込一覧表!Q7)</f>
        <v/>
      </c>
      <c r="R109" s="97" t="str">
        <f>IF(女子申込一覧表!R7="","",女子申込一覧表!R7)</f>
        <v/>
      </c>
      <c r="S109" s="97"/>
      <c r="T109" s="97"/>
      <c r="U109" s="97"/>
      <c r="V109" s="97"/>
      <c r="W109" s="97"/>
      <c r="X109" s="98"/>
      <c r="Y109" s="99"/>
      <c r="Z109" s="98"/>
      <c r="AA109" s="97" t="str">
        <f>IF(女子申込一覧表!AA7="","",女子申込一覧表!AA7)</f>
        <v/>
      </c>
      <c r="AB109" s="9"/>
      <c r="AC109" s="48">
        <f t="shared" si="136"/>
        <v>0</v>
      </c>
      <c r="AD109" s="48">
        <f t="shared" si="137"/>
        <v>0</v>
      </c>
      <c r="AE109" s="48">
        <f t="shared" si="138"/>
        <v>0</v>
      </c>
      <c r="AF109" s="48">
        <f t="shared" ref="AF109:AF145" si="157">SUM(AC109:AE109)</f>
        <v>0</v>
      </c>
      <c r="AG109" s="48">
        <f t="shared" si="139"/>
        <v>0</v>
      </c>
      <c r="AH109" s="14" t="str">
        <f>IF(I109="","",申込書!$AB$6)</f>
        <v/>
      </c>
      <c r="AI109" s="49" t="str">
        <f t="shared" si="134"/>
        <v/>
      </c>
      <c r="AJ109" s="49" t="str">
        <f t="shared" si="93"/>
        <v/>
      </c>
      <c r="AK109" s="50"/>
      <c r="AL109" s="3"/>
      <c r="AM109" s="3"/>
      <c r="AR109">
        <v>102</v>
      </c>
      <c r="AS109">
        <f t="shared" si="56"/>
        <v>0</v>
      </c>
      <c r="AT109" t="str">
        <f t="shared" si="57"/>
        <v/>
      </c>
      <c r="AU109">
        <f t="shared" si="140"/>
        <v>0</v>
      </c>
      <c r="AV109" t="str">
        <f t="shared" si="141"/>
        <v/>
      </c>
      <c r="AW109" t="str">
        <f t="shared" si="96"/>
        <v/>
      </c>
      <c r="AX109">
        <f t="shared" ref="AX109:AX172" si="158">IF(G109&lt;25,24,IF(G109&gt;74,75,G109-MOD(G109,5)))</f>
        <v>75</v>
      </c>
      <c r="AY109">
        <f t="shared" si="123"/>
        <v>12</v>
      </c>
      <c r="AZ109">
        <v>5</v>
      </c>
      <c r="BA109" t="str">
        <f t="shared" si="142"/>
        <v xml:space="preserve"> </v>
      </c>
      <c r="BB109">
        <v>102</v>
      </c>
      <c r="BC109" t="str">
        <f t="shared" si="124"/>
        <v/>
      </c>
      <c r="BD109" t="e">
        <f t="shared" si="143"/>
        <v>#VALUE!</v>
      </c>
      <c r="BE109" t="str">
        <f t="shared" si="144"/>
        <v/>
      </c>
      <c r="BF109" t="str">
        <f t="shared" si="145"/>
        <v/>
      </c>
      <c r="BG109" t="str">
        <f t="shared" si="135"/>
        <v/>
      </c>
      <c r="BH109">
        <f t="shared" si="146"/>
        <v>0</v>
      </c>
      <c r="BI109">
        <f t="shared" si="147"/>
        <v>0</v>
      </c>
      <c r="BJ109" t="str">
        <f t="shared" si="148"/>
        <v/>
      </c>
      <c r="BK109" s="27" t="str">
        <f>女子申込一覧表!BK7</f>
        <v/>
      </c>
      <c r="BL109" s="27" t="str">
        <f>女子申込一覧表!BL7</f>
        <v/>
      </c>
      <c r="BM109" s="27" t="str">
        <f t="shared" si="149"/>
        <v/>
      </c>
      <c r="BN109" s="27" t="str">
        <f>女子申込一覧表!BN7</f>
        <v/>
      </c>
      <c r="BO109" s="27" t="str">
        <f>女子申込一覧表!BO7</f>
        <v/>
      </c>
      <c r="BP109" s="27">
        <f>女子申込一覧表!BP7</f>
        <v>0</v>
      </c>
      <c r="BQ109" s="27" t="str">
        <f>女子申込一覧表!BQ7</f>
        <v/>
      </c>
      <c r="BR109" s="27" t="str">
        <f>女子申込一覧表!BR7</f>
        <v/>
      </c>
      <c r="BS109" s="27">
        <f>女子申込一覧表!BS7</f>
        <v>0</v>
      </c>
      <c r="BT109" s="27" t="str">
        <f t="shared" si="150"/>
        <v/>
      </c>
      <c r="BU109" s="27" t="str">
        <f t="shared" si="151"/>
        <v/>
      </c>
      <c r="BV109" s="27" t="str">
        <f t="shared" si="152"/>
        <v>999:99.99</v>
      </c>
      <c r="BW109" s="27" t="str">
        <f t="shared" si="153"/>
        <v>999:99.99</v>
      </c>
      <c r="BX109" s="27" t="str">
        <f t="shared" si="154"/>
        <v>999:99.99</v>
      </c>
      <c r="BY109" s="58" t="str">
        <f t="shared" si="118"/>
        <v>1980/1/1</v>
      </c>
      <c r="CH109" s="3" t="str">
        <f t="shared" si="126"/>
        <v/>
      </c>
      <c r="CI109" s="3" t="str">
        <f t="shared" si="127"/>
        <v/>
      </c>
      <c r="CJ109" s="3">
        <f t="shared" si="128"/>
        <v>0</v>
      </c>
      <c r="CK109" s="3" t="str">
        <f t="shared" si="129"/>
        <v/>
      </c>
      <c r="CL109" s="3">
        <f t="shared" si="130"/>
        <v>0</v>
      </c>
      <c r="CM109" s="3">
        <v>2</v>
      </c>
      <c r="CN109" s="85" t="str">
        <f t="shared" si="155"/>
        <v/>
      </c>
      <c r="CO109" s="3" t="str">
        <f t="shared" si="131"/>
        <v/>
      </c>
      <c r="CS109" s="94" t="str">
        <f t="shared" si="132"/>
        <v/>
      </c>
    </row>
    <row r="110" spans="1:97" ht="24.75" customHeight="1">
      <c r="A110" s="33" t="str">
        <f t="shared" si="156"/>
        <v/>
      </c>
      <c r="B110" s="95" t="str">
        <f>IF(女子申込一覧表!B8="","",女子申込一覧表!B8)</f>
        <v/>
      </c>
      <c r="C110" s="93" t="str">
        <f>IF(女子申込一覧表!C8="","",女子申込一覧表!C8)</f>
        <v/>
      </c>
      <c r="D110" s="95" t="str">
        <f>IF(女子申込一覧表!D8="","",女子申込一覧表!D8)</f>
        <v/>
      </c>
      <c r="E110" s="96"/>
      <c r="F110" s="96"/>
      <c r="G110" s="33" t="str">
        <f>IF(女子申込一覧表!G8="","",女子申込一覧表!G8)</f>
        <v/>
      </c>
      <c r="H110" s="84" t="str">
        <f>IF(女子申込一覧表!H8="","",女子申込一覧表!H8)</f>
        <v/>
      </c>
      <c r="I110" s="97" t="str">
        <f>IF(女子申込一覧表!I8="","",女子申込一覧表!I8)</f>
        <v/>
      </c>
      <c r="J110" s="97" t="str">
        <f>IF(女子申込一覧表!J8="","",女子申込一覧表!J8)</f>
        <v/>
      </c>
      <c r="K110" s="97" t="str">
        <f>IF(女子申込一覧表!K8="","",女子申込一覧表!K8)</f>
        <v/>
      </c>
      <c r="L110" s="97" t="str">
        <f>IF(女子申込一覧表!L8="","",女子申込一覧表!L8)</f>
        <v/>
      </c>
      <c r="M110" s="97" t="str">
        <f>IF(女子申込一覧表!M8="","",女子申込一覧表!M8)</f>
        <v/>
      </c>
      <c r="N110" s="98" t="str">
        <f>IF(女子申込一覧表!N8="","",女子申込一覧表!N8)</f>
        <v/>
      </c>
      <c r="O110" s="97" t="str">
        <f>IF(女子申込一覧表!O8="","",女子申込一覧表!O8)</f>
        <v/>
      </c>
      <c r="P110" s="97" t="str">
        <f>IF(女子申込一覧表!P8="","",女子申込一覧表!P8)</f>
        <v/>
      </c>
      <c r="Q110" s="98" t="str">
        <f>IF(女子申込一覧表!Q8="","",女子申込一覧表!Q8)</f>
        <v/>
      </c>
      <c r="R110" s="97" t="str">
        <f>IF(女子申込一覧表!R8="","",女子申込一覧表!R8)</f>
        <v/>
      </c>
      <c r="S110" s="97"/>
      <c r="T110" s="97"/>
      <c r="U110" s="97"/>
      <c r="V110" s="97"/>
      <c r="W110" s="97"/>
      <c r="X110" s="98"/>
      <c r="Y110" s="99"/>
      <c r="Z110" s="98"/>
      <c r="AA110" s="97" t="str">
        <f>IF(女子申込一覧表!AA8="","",女子申込一覧表!AA8)</f>
        <v/>
      </c>
      <c r="AB110" s="9"/>
      <c r="AC110" s="48">
        <f t="shared" si="136"/>
        <v>0</v>
      </c>
      <c r="AD110" s="48">
        <f t="shared" si="137"/>
        <v>0</v>
      </c>
      <c r="AE110" s="48">
        <f t="shared" si="138"/>
        <v>0</v>
      </c>
      <c r="AF110" s="48">
        <f t="shared" si="157"/>
        <v>0</v>
      </c>
      <c r="AG110" s="48">
        <f t="shared" si="139"/>
        <v>0</v>
      </c>
      <c r="AH110" s="14" t="str">
        <f>IF(I110="","",申込書!$AB$6)</f>
        <v/>
      </c>
      <c r="AI110" s="49" t="str">
        <f t="shared" si="134"/>
        <v/>
      </c>
      <c r="AJ110" s="49" t="str">
        <f t="shared" si="93"/>
        <v/>
      </c>
      <c r="AK110" s="50"/>
      <c r="AL110" s="3"/>
      <c r="AM110" s="3"/>
      <c r="AR110">
        <v>103</v>
      </c>
      <c r="AS110">
        <f t="shared" si="56"/>
        <v>0</v>
      </c>
      <c r="AT110" t="str">
        <f t="shared" si="57"/>
        <v/>
      </c>
      <c r="AU110">
        <f t="shared" si="140"/>
        <v>0</v>
      </c>
      <c r="AV110" t="str">
        <f t="shared" si="141"/>
        <v/>
      </c>
      <c r="AW110" t="str">
        <f t="shared" si="96"/>
        <v/>
      </c>
      <c r="AX110">
        <f t="shared" si="158"/>
        <v>75</v>
      </c>
      <c r="AY110">
        <f t="shared" si="123"/>
        <v>12</v>
      </c>
      <c r="AZ110">
        <v>5</v>
      </c>
      <c r="BA110" t="str">
        <f t="shared" si="142"/>
        <v xml:space="preserve"> </v>
      </c>
      <c r="BB110">
        <v>103</v>
      </c>
      <c r="BC110" t="str">
        <f t="shared" si="124"/>
        <v/>
      </c>
      <c r="BD110" t="e">
        <f t="shared" si="143"/>
        <v>#VALUE!</v>
      </c>
      <c r="BE110" t="str">
        <f t="shared" si="144"/>
        <v/>
      </c>
      <c r="BF110" t="str">
        <f t="shared" si="145"/>
        <v/>
      </c>
      <c r="BG110" t="str">
        <f t="shared" si="135"/>
        <v/>
      </c>
      <c r="BH110">
        <f t="shared" si="146"/>
        <v>0</v>
      </c>
      <c r="BI110">
        <f t="shared" si="147"/>
        <v>0</v>
      </c>
      <c r="BJ110" t="str">
        <f t="shared" si="148"/>
        <v/>
      </c>
      <c r="BK110" s="27" t="str">
        <f>女子申込一覧表!BK8</f>
        <v/>
      </c>
      <c r="BL110" s="27" t="str">
        <f>女子申込一覧表!BL8</f>
        <v/>
      </c>
      <c r="BM110" s="27" t="str">
        <f t="shared" si="149"/>
        <v/>
      </c>
      <c r="BN110" s="27" t="str">
        <f>女子申込一覧表!BN8</f>
        <v/>
      </c>
      <c r="BO110" s="27" t="str">
        <f>女子申込一覧表!BO8</f>
        <v/>
      </c>
      <c r="BP110" s="27">
        <f>女子申込一覧表!BP8</f>
        <v>0</v>
      </c>
      <c r="BQ110" s="27" t="str">
        <f>女子申込一覧表!BQ8</f>
        <v/>
      </c>
      <c r="BR110" s="27" t="str">
        <f>女子申込一覧表!BR8</f>
        <v/>
      </c>
      <c r="BS110" s="27">
        <f>女子申込一覧表!BS8</f>
        <v>0</v>
      </c>
      <c r="BT110" s="27" t="str">
        <f t="shared" si="150"/>
        <v/>
      </c>
      <c r="BU110" s="27" t="str">
        <f t="shared" si="151"/>
        <v/>
      </c>
      <c r="BV110" s="27" t="str">
        <f t="shared" si="152"/>
        <v>999:99.99</v>
      </c>
      <c r="BW110" s="27" t="str">
        <f t="shared" si="153"/>
        <v>999:99.99</v>
      </c>
      <c r="BX110" s="27" t="str">
        <f t="shared" si="154"/>
        <v>999:99.99</v>
      </c>
      <c r="BY110" s="58" t="str">
        <f t="shared" si="118"/>
        <v>1980/1/1</v>
      </c>
      <c r="CH110" s="3" t="str">
        <f t="shared" si="126"/>
        <v/>
      </c>
      <c r="CI110" s="3" t="str">
        <f t="shared" si="127"/>
        <v/>
      </c>
      <c r="CJ110" s="3">
        <f t="shared" si="128"/>
        <v>0</v>
      </c>
      <c r="CK110" s="3" t="str">
        <f t="shared" si="129"/>
        <v/>
      </c>
      <c r="CL110" s="3">
        <f t="shared" si="130"/>
        <v>0</v>
      </c>
      <c r="CM110" s="3">
        <v>2</v>
      </c>
      <c r="CN110" s="85" t="str">
        <f t="shared" si="155"/>
        <v/>
      </c>
      <c r="CO110" s="3" t="str">
        <f t="shared" si="131"/>
        <v/>
      </c>
      <c r="CS110" s="94" t="str">
        <f t="shared" si="132"/>
        <v/>
      </c>
    </row>
    <row r="111" spans="1:97" ht="24.75" customHeight="1">
      <c r="A111" s="33" t="str">
        <f t="shared" si="156"/>
        <v/>
      </c>
      <c r="B111" s="95" t="str">
        <f>IF(女子申込一覧表!B9="","",女子申込一覧表!B9)</f>
        <v/>
      </c>
      <c r="C111" s="93" t="str">
        <f>IF(女子申込一覧表!C9="","",女子申込一覧表!C9)</f>
        <v/>
      </c>
      <c r="D111" s="95" t="str">
        <f>IF(女子申込一覧表!D9="","",女子申込一覧表!D9)</f>
        <v/>
      </c>
      <c r="E111" s="96"/>
      <c r="F111" s="96"/>
      <c r="G111" s="33" t="str">
        <f>IF(女子申込一覧表!G9="","",女子申込一覧表!G9)</f>
        <v/>
      </c>
      <c r="H111" s="84" t="str">
        <f>IF(女子申込一覧表!H9="","",女子申込一覧表!H9)</f>
        <v/>
      </c>
      <c r="I111" s="97" t="str">
        <f>IF(女子申込一覧表!I9="","",女子申込一覧表!I9)</f>
        <v/>
      </c>
      <c r="J111" s="97" t="str">
        <f>IF(女子申込一覧表!J9="","",女子申込一覧表!J9)</f>
        <v/>
      </c>
      <c r="K111" s="97" t="str">
        <f>IF(女子申込一覧表!K9="","",女子申込一覧表!K9)</f>
        <v/>
      </c>
      <c r="L111" s="97" t="str">
        <f>IF(女子申込一覧表!L9="","",女子申込一覧表!L9)</f>
        <v/>
      </c>
      <c r="M111" s="97" t="str">
        <f>IF(女子申込一覧表!M9="","",女子申込一覧表!M9)</f>
        <v/>
      </c>
      <c r="N111" s="98" t="str">
        <f>IF(女子申込一覧表!N9="","",女子申込一覧表!N9)</f>
        <v/>
      </c>
      <c r="O111" s="97" t="str">
        <f>IF(女子申込一覧表!O9="","",女子申込一覧表!O9)</f>
        <v/>
      </c>
      <c r="P111" s="97" t="str">
        <f>IF(女子申込一覧表!P9="","",女子申込一覧表!P9)</f>
        <v/>
      </c>
      <c r="Q111" s="98" t="str">
        <f>IF(女子申込一覧表!Q9="","",女子申込一覧表!Q9)</f>
        <v/>
      </c>
      <c r="R111" s="97" t="str">
        <f>IF(女子申込一覧表!R9="","",女子申込一覧表!R9)</f>
        <v/>
      </c>
      <c r="S111" s="97"/>
      <c r="T111" s="97"/>
      <c r="U111" s="97"/>
      <c r="V111" s="97"/>
      <c r="W111" s="97"/>
      <c r="X111" s="98"/>
      <c r="Y111" s="99"/>
      <c r="Z111" s="98"/>
      <c r="AA111" s="97" t="str">
        <f>IF(女子申込一覧表!AA9="","",女子申込一覧表!AA9)</f>
        <v/>
      </c>
      <c r="AB111" s="9"/>
      <c r="AC111" s="48">
        <f t="shared" si="136"/>
        <v>0</v>
      </c>
      <c r="AD111" s="48">
        <f t="shared" si="137"/>
        <v>0</v>
      </c>
      <c r="AE111" s="48">
        <f t="shared" si="138"/>
        <v>0</v>
      </c>
      <c r="AF111" s="48">
        <f t="shared" si="157"/>
        <v>0</v>
      </c>
      <c r="AG111" s="48">
        <f t="shared" si="139"/>
        <v>0</v>
      </c>
      <c r="AH111" s="14" t="str">
        <f>IF(I111="","",申込書!$AB$6)</f>
        <v/>
      </c>
      <c r="AI111" s="49" t="str">
        <f t="shared" si="134"/>
        <v/>
      </c>
      <c r="AJ111" s="49" t="str">
        <f t="shared" si="93"/>
        <v/>
      </c>
      <c r="AK111" s="50"/>
      <c r="AL111" s="23"/>
      <c r="AR111">
        <v>104</v>
      </c>
      <c r="AS111">
        <f t="shared" si="56"/>
        <v>0</v>
      </c>
      <c r="AT111" t="str">
        <f t="shared" si="57"/>
        <v/>
      </c>
      <c r="AU111">
        <f t="shared" si="140"/>
        <v>0</v>
      </c>
      <c r="AV111" t="str">
        <f t="shared" si="141"/>
        <v/>
      </c>
      <c r="AW111" t="str">
        <f t="shared" si="96"/>
        <v/>
      </c>
      <c r="AX111">
        <f t="shared" si="158"/>
        <v>75</v>
      </c>
      <c r="AY111">
        <f t="shared" si="123"/>
        <v>12</v>
      </c>
      <c r="AZ111">
        <v>5</v>
      </c>
      <c r="BA111" t="str">
        <f t="shared" si="142"/>
        <v xml:space="preserve"> </v>
      </c>
      <c r="BB111">
        <v>104</v>
      </c>
      <c r="BC111" t="str">
        <f t="shared" si="124"/>
        <v/>
      </c>
      <c r="BD111" t="e">
        <f t="shared" si="143"/>
        <v>#VALUE!</v>
      </c>
      <c r="BE111" t="str">
        <f t="shared" si="144"/>
        <v/>
      </c>
      <c r="BF111" t="str">
        <f t="shared" si="145"/>
        <v/>
      </c>
      <c r="BG111" t="str">
        <f t="shared" si="135"/>
        <v/>
      </c>
      <c r="BH111">
        <f t="shared" si="146"/>
        <v>0</v>
      </c>
      <c r="BI111">
        <f t="shared" si="147"/>
        <v>0</v>
      </c>
      <c r="BJ111" t="str">
        <f t="shared" si="148"/>
        <v/>
      </c>
      <c r="BK111" s="27" t="str">
        <f>女子申込一覧表!BK9</f>
        <v/>
      </c>
      <c r="BL111" s="27" t="str">
        <f>女子申込一覧表!BL9</f>
        <v/>
      </c>
      <c r="BM111" s="27" t="str">
        <f t="shared" si="149"/>
        <v/>
      </c>
      <c r="BN111" s="27" t="str">
        <f>女子申込一覧表!BN9</f>
        <v/>
      </c>
      <c r="BO111" s="27" t="str">
        <f>女子申込一覧表!BO9</f>
        <v/>
      </c>
      <c r="BP111" s="27">
        <f>女子申込一覧表!BP9</f>
        <v>0</v>
      </c>
      <c r="BQ111" s="27" t="str">
        <f>女子申込一覧表!BQ9</f>
        <v/>
      </c>
      <c r="BR111" s="27" t="str">
        <f>女子申込一覧表!BR9</f>
        <v/>
      </c>
      <c r="BS111" s="27">
        <f>女子申込一覧表!BS9</f>
        <v>0</v>
      </c>
      <c r="BT111" s="27" t="str">
        <f t="shared" si="150"/>
        <v/>
      </c>
      <c r="BU111" s="27" t="str">
        <f t="shared" si="151"/>
        <v/>
      </c>
      <c r="BV111" s="27" t="str">
        <f t="shared" si="152"/>
        <v>999:99.99</v>
      </c>
      <c r="BW111" s="27" t="str">
        <f t="shared" si="153"/>
        <v>999:99.99</v>
      </c>
      <c r="BX111" s="27" t="str">
        <f t="shared" si="154"/>
        <v>999:99.99</v>
      </c>
      <c r="BY111" s="58" t="str">
        <f t="shared" si="118"/>
        <v>1980/1/1</v>
      </c>
      <c r="CH111" s="3" t="str">
        <f t="shared" si="126"/>
        <v/>
      </c>
      <c r="CI111" s="3" t="str">
        <f t="shared" si="127"/>
        <v/>
      </c>
      <c r="CJ111" s="3">
        <f t="shared" si="128"/>
        <v>0</v>
      </c>
      <c r="CK111" s="3" t="str">
        <f t="shared" si="129"/>
        <v/>
      </c>
      <c r="CL111" s="3">
        <f t="shared" si="130"/>
        <v>0</v>
      </c>
      <c r="CM111" s="3">
        <v>2</v>
      </c>
      <c r="CN111" s="85" t="str">
        <f t="shared" si="155"/>
        <v/>
      </c>
      <c r="CO111" s="3" t="str">
        <f t="shared" si="131"/>
        <v/>
      </c>
      <c r="CS111" s="94" t="str">
        <f t="shared" si="132"/>
        <v/>
      </c>
    </row>
    <row r="112" spans="1:97" ht="24.75" customHeight="1">
      <c r="A112" s="33" t="str">
        <f t="shared" si="156"/>
        <v/>
      </c>
      <c r="B112" s="95" t="str">
        <f>IF(女子申込一覧表!B10="","",女子申込一覧表!B10)</f>
        <v/>
      </c>
      <c r="C112" s="93" t="str">
        <f>IF(女子申込一覧表!C10="","",女子申込一覧表!C10)</f>
        <v/>
      </c>
      <c r="D112" s="95" t="str">
        <f>IF(女子申込一覧表!D10="","",女子申込一覧表!D10)</f>
        <v/>
      </c>
      <c r="E112" s="96"/>
      <c r="F112" s="96"/>
      <c r="G112" s="33" t="str">
        <f>IF(女子申込一覧表!G10="","",女子申込一覧表!G10)</f>
        <v/>
      </c>
      <c r="H112" s="84" t="str">
        <f>IF(女子申込一覧表!H10="","",女子申込一覧表!H10)</f>
        <v/>
      </c>
      <c r="I112" s="97" t="str">
        <f>IF(女子申込一覧表!I10="","",女子申込一覧表!I10)</f>
        <v/>
      </c>
      <c r="J112" s="97" t="str">
        <f>IF(女子申込一覧表!J10="","",女子申込一覧表!J10)</f>
        <v/>
      </c>
      <c r="K112" s="97" t="str">
        <f>IF(女子申込一覧表!K10="","",女子申込一覧表!K10)</f>
        <v/>
      </c>
      <c r="L112" s="97" t="str">
        <f>IF(女子申込一覧表!L10="","",女子申込一覧表!L10)</f>
        <v/>
      </c>
      <c r="M112" s="97" t="str">
        <f>IF(女子申込一覧表!M10="","",女子申込一覧表!M10)</f>
        <v/>
      </c>
      <c r="N112" s="98" t="str">
        <f>IF(女子申込一覧表!N10="","",女子申込一覧表!N10)</f>
        <v/>
      </c>
      <c r="O112" s="97" t="str">
        <f>IF(女子申込一覧表!O10="","",女子申込一覧表!O10)</f>
        <v/>
      </c>
      <c r="P112" s="97" t="str">
        <f>IF(女子申込一覧表!P10="","",女子申込一覧表!P10)</f>
        <v/>
      </c>
      <c r="Q112" s="98" t="str">
        <f>IF(女子申込一覧表!Q10="","",女子申込一覧表!Q10)</f>
        <v/>
      </c>
      <c r="R112" s="97" t="str">
        <f>IF(女子申込一覧表!R10="","",女子申込一覧表!R10)</f>
        <v/>
      </c>
      <c r="S112" s="97"/>
      <c r="T112" s="97"/>
      <c r="U112" s="97"/>
      <c r="V112" s="97"/>
      <c r="W112" s="97"/>
      <c r="X112" s="98"/>
      <c r="Y112" s="99"/>
      <c r="Z112" s="98"/>
      <c r="AA112" s="97" t="str">
        <f>IF(女子申込一覧表!AA10="","",女子申込一覧表!AA10)</f>
        <v/>
      </c>
      <c r="AB112" s="9"/>
      <c r="AC112" s="48">
        <f t="shared" si="136"/>
        <v>0</v>
      </c>
      <c r="AD112" s="48">
        <f t="shared" si="137"/>
        <v>0</v>
      </c>
      <c r="AE112" s="48">
        <f t="shared" si="138"/>
        <v>0</v>
      </c>
      <c r="AF112" s="48">
        <f t="shared" si="157"/>
        <v>0</v>
      </c>
      <c r="AG112" s="48">
        <f t="shared" si="139"/>
        <v>0</v>
      </c>
      <c r="AH112" s="14" t="str">
        <f>IF(I112="","",申込書!$AB$6)</f>
        <v/>
      </c>
      <c r="AI112" s="49" t="str">
        <f t="shared" si="134"/>
        <v/>
      </c>
      <c r="AJ112" s="49" t="str">
        <f t="shared" si="93"/>
        <v/>
      </c>
      <c r="AK112" s="50"/>
      <c r="AL112" s="23"/>
      <c r="AR112">
        <v>105</v>
      </c>
      <c r="AS112">
        <f t="shared" si="56"/>
        <v>0</v>
      </c>
      <c r="AT112" t="str">
        <f t="shared" si="57"/>
        <v/>
      </c>
      <c r="AU112">
        <f t="shared" si="140"/>
        <v>0</v>
      </c>
      <c r="AV112" t="str">
        <f t="shared" si="141"/>
        <v/>
      </c>
      <c r="AW112" t="str">
        <f t="shared" si="96"/>
        <v/>
      </c>
      <c r="AX112">
        <f t="shared" si="158"/>
        <v>75</v>
      </c>
      <c r="AY112">
        <f t="shared" si="123"/>
        <v>12</v>
      </c>
      <c r="AZ112">
        <v>5</v>
      </c>
      <c r="BA112" t="str">
        <f t="shared" si="142"/>
        <v xml:space="preserve"> </v>
      </c>
      <c r="BB112">
        <v>105</v>
      </c>
      <c r="BC112" t="str">
        <f t="shared" si="124"/>
        <v/>
      </c>
      <c r="BD112" t="e">
        <f t="shared" si="143"/>
        <v>#VALUE!</v>
      </c>
      <c r="BE112" t="str">
        <f t="shared" si="144"/>
        <v/>
      </c>
      <c r="BF112" t="str">
        <f t="shared" si="145"/>
        <v/>
      </c>
      <c r="BG112" t="str">
        <f t="shared" si="135"/>
        <v/>
      </c>
      <c r="BH112">
        <f t="shared" si="146"/>
        <v>0</v>
      </c>
      <c r="BI112">
        <f t="shared" si="147"/>
        <v>0</v>
      </c>
      <c r="BJ112" t="str">
        <f t="shared" si="148"/>
        <v/>
      </c>
      <c r="BK112" s="27" t="str">
        <f>女子申込一覧表!BK10</f>
        <v/>
      </c>
      <c r="BL112" s="27" t="str">
        <f>女子申込一覧表!BL10</f>
        <v/>
      </c>
      <c r="BM112" s="27" t="str">
        <f t="shared" si="149"/>
        <v/>
      </c>
      <c r="BN112" s="27" t="str">
        <f>女子申込一覧表!BN10</f>
        <v/>
      </c>
      <c r="BO112" s="27" t="str">
        <f>女子申込一覧表!BO10</f>
        <v/>
      </c>
      <c r="BP112" s="27">
        <f>女子申込一覧表!BP10</f>
        <v>0</v>
      </c>
      <c r="BQ112" s="27" t="str">
        <f>女子申込一覧表!BQ10</f>
        <v/>
      </c>
      <c r="BR112" s="27" t="str">
        <f>女子申込一覧表!BR10</f>
        <v/>
      </c>
      <c r="BS112" s="27">
        <f>女子申込一覧表!BS10</f>
        <v>0</v>
      </c>
      <c r="BT112" s="27" t="str">
        <f t="shared" si="150"/>
        <v/>
      </c>
      <c r="BU112" s="27" t="str">
        <f t="shared" si="151"/>
        <v/>
      </c>
      <c r="BV112" s="27" t="str">
        <f t="shared" si="152"/>
        <v>999:99.99</v>
      </c>
      <c r="BW112" s="27" t="str">
        <f t="shared" si="153"/>
        <v>999:99.99</v>
      </c>
      <c r="BX112" s="27" t="str">
        <f t="shared" si="154"/>
        <v>999:99.99</v>
      </c>
      <c r="BY112" s="58" t="str">
        <f t="shared" si="118"/>
        <v>1980/1/1</v>
      </c>
      <c r="CH112" s="3" t="str">
        <f t="shared" si="126"/>
        <v/>
      </c>
      <c r="CI112" s="3" t="str">
        <f t="shared" si="127"/>
        <v/>
      </c>
      <c r="CJ112" s="3">
        <f t="shared" si="128"/>
        <v>0</v>
      </c>
      <c r="CK112" s="3" t="str">
        <f t="shared" si="129"/>
        <v/>
      </c>
      <c r="CL112" s="3">
        <f t="shared" si="130"/>
        <v>0</v>
      </c>
      <c r="CM112" s="3">
        <v>2</v>
      </c>
      <c r="CN112" s="85" t="str">
        <f t="shared" si="155"/>
        <v/>
      </c>
      <c r="CO112" s="3" t="str">
        <f t="shared" si="131"/>
        <v/>
      </c>
      <c r="CS112" s="94" t="str">
        <f t="shared" si="132"/>
        <v/>
      </c>
    </row>
    <row r="113" spans="1:97" ht="24.75" customHeight="1">
      <c r="A113" s="33" t="str">
        <f t="shared" si="156"/>
        <v/>
      </c>
      <c r="B113" s="95" t="str">
        <f>IF(女子申込一覧表!B11="","",女子申込一覧表!B11)</f>
        <v/>
      </c>
      <c r="C113" s="93" t="str">
        <f>IF(女子申込一覧表!C11="","",女子申込一覧表!C11)</f>
        <v/>
      </c>
      <c r="D113" s="95" t="str">
        <f>IF(女子申込一覧表!D11="","",女子申込一覧表!D11)</f>
        <v/>
      </c>
      <c r="E113" s="96"/>
      <c r="F113" s="96"/>
      <c r="G113" s="33" t="str">
        <f>IF(女子申込一覧表!G11="","",女子申込一覧表!G11)</f>
        <v/>
      </c>
      <c r="H113" s="84" t="str">
        <f>IF(女子申込一覧表!H11="","",女子申込一覧表!H11)</f>
        <v/>
      </c>
      <c r="I113" s="97" t="str">
        <f>IF(女子申込一覧表!I11="","",女子申込一覧表!I11)</f>
        <v/>
      </c>
      <c r="J113" s="97" t="str">
        <f>IF(女子申込一覧表!J11="","",女子申込一覧表!J11)</f>
        <v/>
      </c>
      <c r="K113" s="97" t="str">
        <f>IF(女子申込一覧表!K11="","",女子申込一覧表!K11)</f>
        <v/>
      </c>
      <c r="L113" s="97" t="str">
        <f>IF(女子申込一覧表!L11="","",女子申込一覧表!L11)</f>
        <v/>
      </c>
      <c r="M113" s="97" t="str">
        <f>IF(女子申込一覧表!M11="","",女子申込一覧表!M11)</f>
        <v/>
      </c>
      <c r="N113" s="98" t="str">
        <f>IF(女子申込一覧表!N11="","",女子申込一覧表!N11)</f>
        <v/>
      </c>
      <c r="O113" s="97" t="str">
        <f>IF(女子申込一覧表!O11="","",女子申込一覧表!O11)</f>
        <v/>
      </c>
      <c r="P113" s="97" t="str">
        <f>IF(女子申込一覧表!P11="","",女子申込一覧表!P11)</f>
        <v/>
      </c>
      <c r="Q113" s="98" t="str">
        <f>IF(女子申込一覧表!Q11="","",女子申込一覧表!Q11)</f>
        <v/>
      </c>
      <c r="R113" s="97" t="str">
        <f>IF(女子申込一覧表!R11="","",女子申込一覧表!R11)</f>
        <v/>
      </c>
      <c r="S113" s="97"/>
      <c r="T113" s="97"/>
      <c r="U113" s="97"/>
      <c r="V113" s="97"/>
      <c r="W113" s="97"/>
      <c r="X113" s="98"/>
      <c r="Y113" s="99"/>
      <c r="Z113" s="98"/>
      <c r="AA113" s="97" t="str">
        <f>IF(女子申込一覧表!AA11="","",女子申込一覧表!AA11)</f>
        <v/>
      </c>
      <c r="AB113" s="9"/>
      <c r="AC113" s="48">
        <f t="shared" si="136"/>
        <v>0</v>
      </c>
      <c r="AD113" s="48">
        <f t="shared" si="137"/>
        <v>0</v>
      </c>
      <c r="AE113" s="48">
        <f t="shared" si="138"/>
        <v>0</v>
      </c>
      <c r="AF113" s="48">
        <f t="shared" si="157"/>
        <v>0</v>
      </c>
      <c r="AG113" s="48">
        <f t="shared" si="139"/>
        <v>0</v>
      </c>
      <c r="AH113" s="14" t="str">
        <f>IF(I113="","",申込書!$AB$6)</f>
        <v/>
      </c>
      <c r="AI113" s="49" t="str">
        <f t="shared" si="134"/>
        <v/>
      </c>
      <c r="AJ113" s="49" t="str">
        <f t="shared" si="93"/>
        <v/>
      </c>
      <c r="AK113" s="50"/>
      <c r="AL113" s="23"/>
      <c r="AR113">
        <v>106</v>
      </c>
      <c r="AS113">
        <f t="shared" si="56"/>
        <v>0</v>
      </c>
      <c r="AT113" t="str">
        <f t="shared" si="57"/>
        <v/>
      </c>
      <c r="AU113">
        <f t="shared" si="140"/>
        <v>0</v>
      </c>
      <c r="AV113" t="str">
        <f t="shared" si="141"/>
        <v/>
      </c>
      <c r="AW113" t="str">
        <f t="shared" si="96"/>
        <v/>
      </c>
      <c r="AX113">
        <f t="shared" si="158"/>
        <v>75</v>
      </c>
      <c r="AY113">
        <f t="shared" si="123"/>
        <v>12</v>
      </c>
      <c r="AZ113">
        <v>5</v>
      </c>
      <c r="BA113" t="str">
        <f t="shared" si="142"/>
        <v xml:space="preserve"> </v>
      </c>
      <c r="BB113">
        <v>106</v>
      </c>
      <c r="BC113" t="str">
        <f t="shared" si="124"/>
        <v/>
      </c>
      <c r="BD113" t="e">
        <f t="shared" si="143"/>
        <v>#VALUE!</v>
      </c>
      <c r="BE113" t="str">
        <f t="shared" si="144"/>
        <v/>
      </c>
      <c r="BF113" t="str">
        <f t="shared" si="145"/>
        <v/>
      </c>
      <c r="BG113" t="str">
        <f t="shared" si="135"/>
        <v/>
      </c>
      <c r="BH113">
        <f t="shared" si="146"/>
        <v>0</v>
      </c>
      <c r="BI113">
        <f t="shared" si="147"/>
        <v>0</v>
      </c>
      <c r="BJ113" t="str">
        <f t="shared" si="148"/>
        <v/>
      </c>
      <c r="BK113" s="27" t="str">
        <f>女子申込一覧表!BK11</f>
        <v/>
      </c>
      <c r="BL113" s="27" t="str">
        <f>女子申込一覧表!BL11</f>
        <v/>
      </c>
      <c r="BM113" s="27" t="str">
        <f t="shared" si="149"/>
        <v/>
      </c>
      <c r="BN113" s="27" t="str">
        <f>女子申込一覧表!BN11</f>
        <v/>
      </c>
      <c r="BO113" s="27" t="str">
        <f>女子申込一覧表!BO11</f>
        <v/>
      </c>
      <c r="BP113" s="27">
        <f>女子申込一覧表!BP11</f>
        <v>0</v>
      </c>
      <c r="BQ113" s="27" t="str">
        <f>女子申込一覧表!BQ11</f>
        <v/>
      </c>
      <c r="BR113" s="27" t="str">
        <f>女子申込一覧表!BR11</f>
        <v/>
      </c>
      <c r="BS113" s="27">
        <f>女子申込一覧表!BS11</f>
        <v>0</v>
      </c>
      <c r="BT113" s="27" t="str">
        <f t="shared" si="150"/>
        <v/>
      </c>
      <c r="BU113" s="27" t="str">
        <f t="shared" si="151"/>
        <v/>
      </c>
      <c r="BV113" s="27" t="str">
        <f t="shared" si="152"/>
        <v>999:99.99</v>
      </c>
      <c r="BW113" s="27" t="str">
        <f t="shared" si="153"/>
        <v>999:99.99</v>
      </c>
      <c r="BX113" s="27" t="str">
        <f t="shared" si="154"/>
        <v>999:99.99</v>
      </c>
      <c r="BY113" s="58" t="str">
        <f t="shared" si="118"/>
        <v>1980/1/1</v>
      </c>
      <c r="CH113" s="3" t="str">
        <f t="shared" si="126"/>
        <v/>
      </c>
      <c r="CI113" s="3" t="str">
        <f t="shared" si="127"/>
        <v/>
      </c>
      <c r="CJ113" s="3">
        <f t="shared" si="128"/>
        <v>0</v>
      </c>
      <c r="CK113" s="3" t="str">
        <f t="shared" si="129"/>
        <v/>
      </c>
      <c r="CL113" s="3">
        <f t="shared" si="130"/>
        <v>0</v>
      </c>
      <c r="CM113" s="3">
        <v>2</v>
      </c>
      <c r="CN113" s="85" t="str">
        <f t="shared" si="155"/>
        <v/>
      </c>
      <c r="CO113" s="3" t="str">
        <f t="shared" si="131"/>
        <v/>
      </c>
      <c r="CS113" s="94" t="str">
        <f t="shared" si="132"/>
        <v/>
      </c>
    </row>
    <row r="114" spans="1:97" ht="24.75" customHeight="1">
      <c r="A114" s="33" t="str">
        <f t="shared" si="156"/>
        <v/>
      </c>
      <c r="B114" s="95" t="str">
        <f>IF(女子申込一覧表!B12="","",女子申込一覧表!B12)</f>
        <v/>
      </c>
      <c r="C114" s="93" t="str">
        <f>IF(女子申込一覧表!C12="","",女子申込一覧表!C12)</f>
        <v/>
      </c>
      <c r="D114" s="95" t="str">
        <f>IF(女子申込一覧表!D12="","",女子申込一覧表!D12)</f>
        <v/>
      </c>
      <c r="E114" s="96"/>
      <c r="F114" s="96"/>
      <c r="G114" s="33" t="str">
        <f>IF(女子申込一覧表!G12="","",女子申込一覧表!G12)</f>
        <v/>
      </c>
      <c r="H114" s="84" t="str">
        <f>IF(女子申込一覧表!H12="","",女子申込一覧表!H12)</f>
        <v/>
      </c>
      <c r="I114" s="97" t="str">
        <f>IF(女子申込一覧表!I12="","",女子申込一覧表!I12)</f>
        <v/>
      </c>
      <c r="J114" s="97" t="str">
        <f>IF(女子申込一覧表!J12="","",女子申込一覧表!J12)</f>
        <v/>
      </c>
      <c r="K114" s="97" t="str">
        <f>IF(女子申込一覧表!K12="","",女子申込一覧表!K12)</f>
        <v/>
      </c>
      <c r="L114" s="97" t="str">
        <f>IF(女子申込一覧表!L12="","",女子申込一覧表!L12)</f>
        <v/>
      </c>
      <c r="M114" s="97" t="str">
        <f>IF(女子申込一覧表!M12="","",女子申込一覧表!M12)</f>
        <v/>
      </c>
      <c r="N114" s="98" t="str">
        <f>IF(女子申込一覧表!N12="","",女子申込一覧表!N12)</f>
        <v/>
      </c>
      <c r="O114" s="97" t="str">
        <f>IF(女子申込一覧表!O12="","",女子申込一覧表!O12)</f>
        <v/>
      </c>
      <c r="P114" s="97" t="str">
        <f>IF(女子申込一覧表!P12="","",女子申込一覧表!P12)</f>
        <v/>
      </c>
      <c r="Q114" s="98" t="str">
        <f>IF(女子申込一覧表!Q12="","",女子申込一覧表!Q12)</f>
        <v/>
      </c>
      <c r="R114" s="97" t="str">
        <f>IF(女子申込一覧表!R12="","",女子申込一覧表!R12)</f>
        <v/>
      </c>
      <c r="S114" s="97"/>
      <c r="T114" s="97"/>
      <c r="U114" s="97"/>
      <c r="V114" s="97"/>
      <c r="W114" s="97"/>
      <c r="X114" s="98"/>
      <c r="Y114" s="99"/>
      <c r="Z114" s="98"/>
      <c r="AA114" s="97" t="str">
        <f>IF(女子申込一覧表!AA12="","",女子申込一覧表!AA12)</f>
        <v/>
      </c>
      <c r="AB114" s="9"/>
      <c r="AC114" s="48">
        <f t="shared" si="136"/>
        <v>0</v>
      </c>
      <c r="AD114" s="48">
        <f t="shared" si="137"/>
        <v>0</v>
      </c>
      <c r="AE114" s="48">
        <f t="shared" si="138"/>
        <v>0</v>
      </c>
      <c r="AF114" s="48">
        <f t="shared" si="157"/>
        <v>0</v>
      </c>
      <c r="AG114" s="48">
        <f t="shared" si="139"/>
        <v>0</v>
      </c>
      <c r="AH114" s="14" t="str">
        <f>IF(I114="","",申込書!$AB$6)</f>
        <v/>
      </c>
      <c r="AI114" s="49" t="str">
        <f t="shared" si="134"/>
        <v/>
      </c>
      <c r="AJ114" s="49" t="str">
        <f t="shared" si="93"/>
        <v/>
      </c>
      <c r="AK114" s="50"/>
      <c r="AL114" s="23"/>
      <c r="AR114">
        <v>107</v>
      </c>
      <c r="AS114">
        <f t="shared" si="56"/>
        <v>0</v>
      </c>
      <c r="AT114" t="str">
        <f t="shared" si="57"/>
        <v/>
      </c>
      <c r="AU114">
        <f t="shared" si="140"/>
        <v>0</v>
      </c>
      <c r="AV114" t="str">
        <f t="shared" si="141"/>
        <v/>
      </c>
      <c r="AW114" t="str">
        <f t="shared" si="96"/>
        <v/>
      </c>
      <c r="AX114">
        <f t="shared" si="158"/>
        <v>75</v>
      </c>
      <c r="AY114">
        <f t="shared" si="123"/>
        <v>12</v>
      </c>
      <c r="AZ114">
        <v>5</v>
      </c>
      <c r="BA114" t="str">
        <f t="shared" si="142"/>
        <v xml:space="preserve"> </v>
      </c>
      <c r="BB114">
        <v>107</v>
      </c>
      <c r="BC114" t="str">
        <f t="shared" si="124"/>
        <v/>
      </c>
      <c r="BD114" t="e">
        <f t="shared" si="143"/>
        <v>#VALUE!</v>
      </c>
      <c r="BE114" t="str">
        <f t="shared" si="144"/>
        <v/>
      </c>
      <c r="BF114" t="str">
        <f t="shared" si="145"/>
        <v/>
      </c>
      <c r="BG114" t="str">
        <f t="shared" si="135"/>
        <v/>
      </c>
      <c r="BH114">
        <f t="shared" si="146"/>
        <v>0</v>
      </c>
      <c r="BI114">
        <f t="shared" si="147"/>
        <v>0</v>
      </c>
      <c r="BJ114" t="str">
        <f t="shared" si="148"/>
        <v/>
      </c>
      <c r="BK114" s="27" t="str">
        <f>女子申込一覧表!BK12</f>
        <v/>
      </c>
      <c r="BL114" s="27" t="str">
        <f>女子申込一覧表!BL12</f>
        <v/>
      </c>
      <c r="BM114" s="27" t="str">
        <f t="shared" si="149"/>
        <v/>
      </c>
      <c r="BN114" s="27" t="str">
        <f>女子申込一覧表!BN12</f>
        <v/>
      </c>
      <c r="BO114" s="27" t="str">
        <f>女子申込一覧表!BO12</f>
        <v/>
      </c>
      <c r="BP114" s="27">
        <f>女子申込一覧表!BP12</f>
        <v>0</v>
      </c>
      <c r="BQ114" s="27" t="str">
        <f>女子申込一覧表!BQ12</f>
        <v/>
      </c>
      <c r="BR114" s="27" t="str">
        <f>女子申込一覧表!BR12</f>
        <v/>
      </c>
      <c r="BS114" s="27">
        <f>女子申込一覧表!BS12</f>
        <v>0</v>
      </c>
      <c r="BT114" s="27" t="str">
        <f t="shared" si="150"/>
        <v/>
      </c>
      <c r="BU114" s="27" t="str">
        <f t="shared" si="151"/>
        <v/>
      </c>
      <c r="BV114" s="27" t="str">
        <f t="shared" si="152"/>
        <v>999:99.99</v>
      </c>
      <c r="BW114" s="27" t="str">
        <f t="shared" si="153"/>
        <v>999:99.99</v>
      </c>
      <c r="BX114" s="27" t="str">
        <f t="shared" si="154"/>
        <v>999:99.99</v>
      </c>
      <c r="BY114" s="58" t="str">
        <f t="shared" si="118"/>
        <v>1980/1/1</v>
      </c>
      <c r="CH114" s="3" t="str">
        <f t="shared" si="126"/>
        <v/>
      </c>
      <c r="CI114" s="3" t="str">
        <f t="shared" si="127"/>
        <v/>
      </c>
      <c r="CJ114" s="3">
        <f t="shared" si="128"/>
        <v>0</v>
      </c>
      <c r="CK114" s="3" t="str">
        <f t="shared" si="129"/>
        <v/>
      </c>
      <c r="CL114" s="3">
        <f t="shared" si="130"/>
        <v>0</v>
      </c>
      <c r="CM114" s="3">
        <v>2</v>
      </c>
      <c r="CN114" s="85" t="str">
        <f t="shared" si="155"/>
        <v/>
      </c>
      <c r="CO114" s="3" t="str">
        <f t="shared" si="131"/>
        <v/>
      </c>
      <c r="CS114" s="94" t="str">
        <f t="shared" si="132"/>
        <v/>
      </c>
    </row>
    <row r="115" spans="1:97" ht="24.75" customHeight="1">
      <c r="A115" s="33" t="str">
        <f t="shared" si="156"/>
        <v/>
      </c>
      <c r="B115" s="95" t="str">
        <f>IF(女子申込一覧表!B13="","",女子申込一覧表!B13)</f>
        <v/>
      </c>
      <c r="C115" s="93" t="str">
        <f>IF(女子申込一覧表!C13="","",女子申込一覧表!C13)</f>
        <v/>
      </c>
      <c r="D115" s="95" t="str">
        <f>IF(女子申込一覧表!D13="","",女子申込一覧表!D13)</f>
        <v/>
      </c>
      <c r="E115" s="96"/>
      <c r="F115" s="96"/>
      <c r="G115" s="33" t="str">
        <f>IF(女子申込一覧表!G13="","",女子申込一覧表!G13)</f>
        <v/>
      </c>
      <c r="H115" s="84" t="str">
        <f>IF(女子申込一覧表!H13="","",女子申込一覧表!H13)</f>
        <v/>
      </c>
      <c r="I115" s="97" t="str">
        <f>IF(女子申込一覧表!I13="","",女子申込一覧表!I13)</f>
        <v/>
      </c>
      <c r="J115" s="97" t="str">
        <f>IF(女子申込一覧表!J13="","",女子申込一覧表!J13)</f>
        <v/>
      </c>
      <c r="K115" s="97" t="str">
        <f>IF(女子申込一覧表!K13="","",女子申込一覧表!K13)</f>
        <v/>
      </c>
      <c r="L115" s="97" t="str">
        <f>IF(女子申込一覧表!L13="","",女子申込一覧表!L13)</f>
        <v/>
      </c>
      <c r="M115" s="97" t="str">
        <f>IF(女子申込一覧表!M13="","",女子申込一覧表!M13)</f>
        <v/>
      </c>
      <c r="N115" s="98" t="str">
        <f>IF(女子申込一覧表!N13="","",女子申込一覧表!N13)</f>
        <v/>
      </c>
      <c r="O115" s="97" t="str">
        <f>IF(女子申込一覧表!O13="","",女子申込一覧表!O13)</f>
        <v/>
      </c>
      <c r="P115" s="97" t="str">
        <f>IF(女子申込一覧表!P13="","",女子申込一覧表!P13)</f>
        <v/>
      </c>
      <c r="Q115" s="98" t="str">
        <f>IF(女子申込一覧表!Q13="","",女子申込一覧表!Q13)</f>
        <v/>
      </c>
      <c r="R115" s="97" t="str">
        <f>IF(女子申込一覧表!R13="","",女子申込一覧表!R13)</f>
        <v/>
      </c>
      <c r="S115" s="97"/>
      <c r="T115" s="97"/>
      <c r="U115" s="97"/>
      <c r="V115" s="97"/>
      <c r="W115" s="97"/>
      <c r="X115" s="98"/>
      <c r="Y115" s="99"/>
      <c r="Z115" s="98"/>
      <c r="AA115" s="97" t="str">
        <f>IF(女子申込一覧表!AA13="","",女子申込一覧表!AA13)</f>
        <v/>
      </c>
      <c r="AB115" s="9"/>
      <c r="AC115" s="48">
        <f t="shared" si="136"/>
        <v>0</v>
      </c>
      <c r="AD115" s="48">
        <f t="shared" si="137"/>
        <v>0</v>
      </c>
      <c r="AE115" s="48">
        <f t="shared" si="138"/>
        <v>0</v>
      </c>
      <c r="AF115" s="48">
        <f t="shared" si="157"/>
        <v>0</v>
      </c>
      <c r="AG115" s="48">
        <f t="shared" si="139"/>
        <v>0</v>
      </c>
      <c r="AH115" s="14" t="str">
        <f>IF(I115="","",申込書!$AB$6)</f>
        <v/>
      </c>
      <c r="AI115" s="49" t="str">
        <f t="shared" si="134"/>
        <v/>
      </c>
      <c r="AJ115" s="49" t="str">
        <f t="shared" si="93"/>
        <v/>
      </c>
      <c r="AK115" s="50"/>
      <c r="AL115" s="23"/>
      <c r="AR115">
        <v>108</v>
      </c>
      <c r="AS115">
        <f t="shared" si="56"/>
        <v>0</v>
      </c>
      <c r="AT115" t="str">
        <f t="shared" si="57"/>
        <v/>
      </c>
      <c r="AU115">
        <f t="shared" si="140"/>
        <v>0</v>
      </c>
      <c r="AV115" t="str">
        <f t="shared" si="141"/>
        <v/>
      </c>
      <c r="AW115" t="str">
        <f t="shared" si="96"/>
        <v/>
      </c>
      <c r="AX115">
        <f t="shared" si="158"/>
        <v>75</v>
      </c>
      <c r="AY115">
        <f t="shared" si="123"/>
        <v>12</v>
      </c>
      <c r="AZ115">
        <v>5</v>
      </c>
      <c r="BA115" t="str">
        <f t="shared" si="142"/>
        <v xml:space="preserve"> </v>
      </c>
      <c r="BB115">
        <v>108</v>
      </c>
      <c r="BC115" t="str">
        <f t="shared" si="124"/>
        <v/>
      </c>
      <c r="BD115" t="e">
        <f t="shared" si="143"/>
        <v>#VALUE!</v>
      </c>
      <c r="BE115" t="str">
        <f t="shared" si="144"/>
        <v/>
      </c>
      <c r="BF115" t="str">
        <f t="shared" si="145"/>
        <v/>
      </c>
      <c r="BG115" t="str">
        <f t="shared" si="135"/>
        <v/>
      </c>
      <c r="BH115">
        <f t="shared" si="146"/>
        <v>0</v>
      </c>
      <c r="BI115">
        <f t="shared" si="147"/>
        <v>0</v>
      </c>
      <c r="BJ115" t="str">
        <f t="shared" si="148"/>
        <v/>
      </c>
      <c r="BK115" s="27" t="str">
        <f>女子申込一覧表!BK13</f>
        <v/>
      </c>
      <c r="BL115" s="27" t="str">
        <f>女子申込一覧表!BL13</f>
        <v/>
      </c>
      <c r="BM115" s="27" t="str">
        <f t="shared" si="149"/>
        <v/>
      </c>
      <c r="BN115" s="27" t="str">
        <f>女子申込一覧表!BN13</f>
        <v/>
      </c>
      <c r="BO115" s="27" t="str">
        <f>女子申込一覧表!BO13</f>
        <v/>
      </c>
      <c r="BP115" s="27">
        <f>女子申込一覧表!BP13</f>
        <v>0</v>
      </c>
      <c r="BQ115" s="27" t="str">
        <f>女子申込一覧表!BQ13</f>
        <v/>
      </c>
      <c r="BR115" s="27" t="str">
        <f>女子申込一覧表!BR13</f>
        <v/>
      </c>
      <c r="BS115" s="27">
        <f>女子申込一覧表!BS13</f>
        <v>0</v>
      </c>
      <c r="BT115" s="27" t="str">
        <f t="shared" si="150"/>
        <v/>
      </c>
      <c r="BU115" s="27" t="str">
        <f t="shared" si="151"/>
        <v/>
      </c>
      <c r="BV115" s="27" t="str">
        <f t="shared" si="152"/>
        <v>999:99.99</v>
      </c>
      <c r="BW115" s="27" t="str">
        <f t="shared" si="153"/>
        <v>999:99.99</v>
      </c>
      <c r="BX115" s="27" t="str">
        <f t="shared" si="154"/>
        <v>999:99.99</v>
      </c>
      <c r="BY115" s="58" t="str">
        <f t="shared" si="118"/>
        <v>1980/1/1</v>
      </c>
      <c r="CH115" s="3" t="str">
        <f t="shared" si="126"/>
        <v/>
      </c>
      <c r="CI115" s="3" t="str">
        <f t="shared" si="127"/>
        <v/>
      </c>
      <c r="CJ115" s="3">
        <f t="shared" si="128"/>
        <v>0</v>
      </c>
      <c r="CK115" s="3" t="str">
        <f t="shared" si="129"/>
        <v/>
      </c>
      <c r="CL115" s="3">
        <f t="shared" si="130"/>
        <v>0</v>
      </c>
      <c r="CM115" s="3">
        <v>2</v>
      </c>
      <c r="CN115" s="85" t="str">
        <f t="shared" si="155"/>
        <v/>
      </c>
      <c r="CO115" s="3" t="str">
        <f t="shared" si="131"/>
        <v/>
      </c>
      <c r="CS115" s="94" t="str">
        <f t="shared" si="132"/>
        <v/>
      </c>
    </row>
    <row r="116" spans="1:97" ht="24.75" customHeight="1">
      <c r="A116" s="33" t="str">
        <f t="shared" si="156"/>
        <v/>
      </c>
      <c r="B116" s="95" t="str">
        <f>IF(女子申込一覧表!B14="","",女子申込一覧表!B14)</f>
        <v/>
      </c>
      <c r="C116" s="93" t="str">
        <f>IF(女子申込一覧表!C14="","",女子申込一覧表!C14)</f>
        <v/>
      </c>
      <c r="D116" s="95" t="str">
        <f>IF(女子申込一覧表!D14="","",女子申込一覧表!D14)</f>
        <v/>
      </c>
      <c r="E116" s="96"/>
      <c r="F116" s="96"/>
      <c r="G116" s="33" t="str">
        <f>IF(女子申込一覧表!G14="","",女子申込一覧表!G14)</f>
        <v/>
      </c>
      <c r="H116" s="84" t="str">
        <f>IF(女子申込一覧表!H14="","",女子申込一覧表!H14)</f>
        <v/>
      </c>
      <c r="I116" s="97" t="str">
        <f>IF(女子申込一覧表!I14="","",女子申込一覧表!I14)</f>
        <v/>
      </c>
      <c r="J116" s="97" t="str">
        <f>IF(女子申込一覧表!J14="","",女子申込一覧表!J14)</f>
        <v/>
      </c>
      <c r="K116" s="97" t="str">
        <f>IF(女子申込一覧表!K14="","",女子申込一覧表!K14)</f>
        <v/>
      </c>
      <c r="L116" s="97" t="str">
        <f>IF(女子申込一覧表!L14="","",女子申込一覧表!L14)</f>
        <v/>
      </c>
      <c r="M116" s="97" t="str">
        <f>IF(女子申込一覧表!M14="","",女子申込一覧表!M14)</f>
        <v/>
      </c>
      <c r="N116" s="98" t="str">
        <f>IF(女子申込一覧表!N14="","",女子申込一覧表!N14)</f>
        <v/>
      </c>
      <c r="O116" s="97" t="str">
        <f>IF(女子申込一覧表!O14="","",女子申込一覧表!O14)</f>
        <v/>
      </c>
      <c r="P116" s="97" t="str">
        <f>IF(女子申込一覧表!P14="","",女子申込一覧表!P14)</f>
        <v/>
      </c>
      <c r="Q116" s="98" t="str">
        <f>IF(女子申込一覧表!Q14="","",女子申込一覧表!Q14)</f>
        <v/>
      </c>
      <c r="R116" s="97" t="str">
        <f>IF(女子申込一覧表!R14="","",女子申込一覧表!R14)</f>
        <v/>
      </c>
      <c r="S116" s="97"/>
      <c r="T116" s="97"/>
      <c r="U116" s="97"/>
      <c r="V116" s="97"/>
      <c r="W116" s="97"/>
      <c r="X116" s="98"/>
      <c r="Y116" s="99"/>
      <c r="Z116" s="98"/>
      <c r="AA116" s="97" t="str">
        <f>IF(女子申込一覧表!AA14="","",女子申込一覧表!AA14)</f>
        <v/>
      </c>
      <c r="AB116" s="9"/>
      <c r="AC116" s="48">
        <f t="shared" si="136"/>
        <v>0</v>
      </c>
      <c r="AD116" s="48">
        <f t="shared" si="137"/>
        <v>0</v>
      </c>
      <c r="AE116" s="48">
        <f t="shared" si="138"/>
        <v>0</v>
      </c>
      <c r="AF116" s="48">
        <f t="shared" si="157"/>
        <v>0</v>
      </c>
      <c r="AG116" s="48">
        <f t="shared" si="139"/>
        <v>0</v>
      </c>
      <c r="AH116" s="14" t="str">
        <f>IF(I116="","",申込書!$AB$6)</f>
        <v/>
      </c>
      <c r="AI116" s="49" t="str">
        <f t="shared" si="134"/>
        <v/>
      </c>
      <c r="AJ116" s="49" t="str">
        <f t="shared" si="93"/>
        <v/>
      </c>
      <c r="AK116" s="50"/>
      <c r="AL116" s="23"/>
      <c r="AR116">
        <v>109</v>
      </c>
      <c r="AS116">
        <f t="shared" si="56"/>
        <v>0</v>
      </c>
      <c r="AT116" t="str">
        <f t="shared" si="57"/>
        <v/>
      </c>
      <c r="AU116">
        <f t="shared" si="140"/>
        <v>0</v>
      </c>
      <c r="AV116" t="str">
        <f t="shared" si="141"/>
        <v/>
      </c>
      <c r="AW116" t="str">
        <f t="shared" si="96"/>
        <v/>
      </c>
      <c r="AX116">
        <f t="shared" si="158"/>
        <v>75</v>
      </c>
      <c r="AY116">
        <f t="shared" si="123"/>
        <v>12</v>
      </c>
      <c r="AZ116">
        <v>5</v>
      </c>
      <c r="BA116" t="str">
        <f t="shared" si="142"/>
        <v xml:space="preserve"> </v>
      </c>
      <c r="BB116">
        <v>109</v>
      </c>
      <c r="BC116" t="str">
        <f t="shared" si="124"/>
        <v/>
      </c>
      <c r="BD116" t="e">
        <f t="shared" si="143"/>
        <v>#VALUE!</v>
      </c>
      <c r="BE116" t="str">
        <f t="shared" si="144"/>
        <v/>
      </c>
      <c r="BF116" t="str">
        <f t="shared" si="145"/>
        <v/>
      </c>
      <c r="BG116" t="str">
        <f t="shared" si="135"/>
        <v/>
      </c>
      <c r="BH116">
        <f t="shared" si="146"/>
        <v>0</v>
      </c>
      <c r="BI116">
        <f t="shared" si="147"/>
        <v>0</v>
      </c>
      <c r="BJ116" t="str">
        <f t="shared" si="148"/>
        <v/>
      </c>
      <c r="BK116" s="27" t="str">
        <f>女子申込一覧表!BK14</f>
        <v/>
      </c>
      <c r="BL116" s="27" t="str">
        <f>女子申込一覧表!BL14</f>
        <v/>
      </c>
      <c r="BM116" s="27" t="str">
        <f t="shared" si="149"/>
        <v/>
      </c>
      <c r="BN116" s="27" t="str">
        <f>女子申込一覧表!BN14</f>
        <v/>
      </c>
      <c r="BO116" s="27" t="str">
        <f>女子申込一覧表!BO14</f>
        <v/>
      </c>
      <c r="BP116" s="27">
        <f>女子申込一覧表!BP14</f>
        <v>0</v>
      </c>
      <c r="BQ116" s="27" t="str">
        <f>女子申込一覧表!BQ14</f>
        <v/>
      </c>
      <c r="BR116" s="27" t="str">
        <f>女子申込一覧表!BR14</f>
        <v/>
      </c>
      <c r="BS116" s="27">
        <f>女子申込一覧表!BS14</f>
        <v>0</v>
      </c>
      <c r="BT116" s="27" t="str">
        <f t="shared" si="150"/>
        <v/>
      </c>
      <c r="BU116" s="27" t="str">
        <f t="shared" si="151"/>
        <v/>
      </c>
      <c r="BV116" s="27" t="str">
        <f t="shared" si="152"/>
        <v>999:99.99</v>
      </c>
      <c r="BW116" s="27" t="str">
        <f t="shared" si="153"/>
        <v>999:99.99</v>
      </c>
      <c r="BX116" s="27" t="str">
        <f t="shared" si="154"/>
        <v>999:99.99</v>
      </c>
      <c r="BY116" s="58" t="str">
        <f t="shared" si="118"/>
        <v>1980/1/1</v>
      </c>
      <c r="CH116" s="3" t="str">
        <f t="shared" si="126"/>
        <v/>
      </c>
      <c r="CI116" s="3" t="str">
        <f t="shared" si="127"/>
        <v/>
      </c>
      <c r="CJ116" s="3">
        <f t="shared" si="128"/>
        <v>0</v>
      </c>
      <c r="CK116" s="3" t="str">
        <f t="shared" si="129"/>
        <v/>
      </c>
      <c r="CL116" s="3">
        <f t="shared" si="130"/>
        <v>0</v>
      </c>
      <c r="CM116" s="3">
        <v>2</v>
      </c>
      <c r="CN116" s="85" t="str">
        <f t="shared" si="155"/>
        <v/>
      </c>
      <c r="CO116" s="3" t="str">
        <f t="shared" si="131"/>
        <v/>
      </c>
      <c r="CS116" s="94" t="str">
        <f t="shared" si="132"/>
        <v/>
      </c>
    </row>
    <row r="117" spans="1:97" ht="24.75" customHeight="1">
      <c r="A117" s="33" t="str">
        <f t="shared" si="156"/>
        <v/>
      </c>
      <c r="B117" s="95" t="str">
        <f>IF(女子申込一覧表!B15="","",女子申込一覧表!B15)</f>
        <v/>
      </c>
      <c r="C117" s="93" t="str">
        <f>IF(女子申込一覧表!C15="","",女子申込一覧表!C15)</f>
        <v/>
      </c>
      <c r="D117" s="95" t="str">
        <f>IF(女子申込一覧表!D15="","",女子申込一覧表!D15)</f>
        <v/>
      </c>
      <c r="E117" s="96"/>
      <c r="F117" s="96"/>
      <c r="G117" s="33" t="str">
        <f>IF(女子申込一覧表!G15="","",女子申込一覧表!G15)</f>
        <v/>
      </c>
      <c r="H117" s="84" t="str">
        <f>IF(女子申込一覧表!H15="","",女子申込一覧表!H15)</f>
        <v/>
      </c>
      <c r="I117" s="97" t="str">
        <f>IF(女子申込一覧表!I15="","",女子申込一覧表!I15)</f>
        <v/>
      </c>
      <c r="J117" s="97" t="str">
        <f>IF(女子申込一覧表!J15="","",女子申込一覧表!J15)</f>
        <v/>
      </c>
      <c r="K117" s="97" t="str">
        <f>IF(女子申込一覧表!K15="","",女子申込一覧表!K15)</f>
        <v/>
      </c>
      <c r="L117" s="97" t="str">
        <f>IF(女子申込一覧表!L15="","",女子申込一覧表!L15)</f>
        <v/>
      </c>
      <c r="M117" s="97" t="str">
        <f>IF(女子申込一覧表!M15="","",女子申込一覧表!M15)</f>
        <v/>
      </c>
      <c r="N117" s="98" t="str">
        <f>IF(女子申込一覧表!N15="","",女子申込一覧表!N15)</f>
        <v/>
      </c>
      <c r="O117" s="97" t="str">
        <f>IF(女子申込一覧表!O15="","",女子申込一覧表!O15)</f>
        <v/>
      </c>
      <c r="P117" s="97" t="str">
        <f>IF(女子申込一覧表!P15="","",女子申込一覧表!P15)</f>
        <v/>
      </c>
      <c r="Q117" s="98" t="str">
        <f>IF(女子申込一覧表!Q15="","",女子申込一覧表!Q15)</f>
        <v/>
      </c>
      <c r="R117" s="97" t="str">
        <f>IF(女子申込一覧表!R15="","",女子申込一覧表!R15)</f>
        <v/>
      </c>
      <c r="S117" s="97"/>
      <c r="T117" s="97"/>
      <c r="U117" s="97"/>
      <c r="V117" s="97"/>
      <c r="W117" s="97"/>
      <c r="X117" s="98"/>
      <c r="Y117" s="99"/>
      <c r="Z117" s="98"/>
      <c r="AA117" s="97" t="str">
        <f>IF(女子申込一覧表!AA15="","",女子申込一覧表!AA15)</f>
        <v/>
      </c>
      <c r="AB117" s="9"/>
      <c r="AC117" s="48">
        <f t="shared" si="136"/>
        <v>0</v>
      </c>
      <c r="AD117" s="48">
        <f t="shared" si="137"/>
        <v>0</v>
      </c>
      <c r="AE117" s="48">
        <f t="shared" si="138"/>
        <v>0</v>
      </c>
      <c r="AF117" s="48">
        <f t="shared" si="157"/>
        <v>0</v>
      </c>
      <c r="AG117" s="48">
        <f t="shared" si="139"/>
        <v>0</v>
      </c>
      <c r="AH117" s="14" t="str">
        <f>IF(I117="","",申込書!$AB$6)</f>
        <v/>
      </c>
      <c r="AI117" s="49" t="str">
        <f t="shared" si="134"/>
        <v/>
      </c>
      <c r="AJ117" s="49" t="str">
        <f t="shared" si="93"/>
        <v/>
      </c>
      <c r="AK117" s="50"/>
      <c r="AL117" s="23"/>
      <c r="AR117">
        <v>110</v>
      </c>
      <c r="AS117">
        <f t="shared" si="56"/>
        <v>0</v>
      </c>
      <c r="AT117" t="str">
        <f t="shared" si="57"/>
        <v/>
      </c>
      <c r="AU117">
        <f t="shared" si="140"/>
        <v>0</v>
      </c>
      <c r="AV117" t="str">
        <f t="shared" si="141"/>
        <v/>
      </c>
      <c r="AW117" t="str">
        <f t="shared" si="96"/>
        <v/>
      </c>
      <c r="AX117">
        <f t="shared" si="158"/>
        <v>75</v>
      </c>
      <c r="AY117">
        <f t="shared" si="123"/>
        <v>12</v>
      </c>
      <c r="AZ117">
        <v>5</v>
      </c>
      <c r="BA117" t="str">
        <f t="shared" si="142"/>
        <v xml:space="preserve"> </v>
      </c>
      <c r="BB117">
        <v>110</v>
      </c>
      <c r="BC117" t="str">
        <f t="shared" si="124"/>
        <v/>
      </c>
      <c r="BD117" t="e">
        <f t="shared" si="143"/>
        <v>#VALUE!</v>
      </c>
      <c r="BE117" t="str">
        <f t="shared" si="144"/>
        <v/>
      </c>
      <c r="BF117" t="str">
        <f t="shared" si="145"/>
        <v/>
      </c>
      <c r="BG117" t="str">
        <f t="shared" si="135"/>
        <v/>
      </c>
      <c r="BH117">
        <f t="shared" si="146"/>
        <v>0</v>
      </c>
      <c r="BI117">
        <f t="shared" si="147"/>
        <v>0</v>
      </c>
      <c r="BJ117" t="str">
        <f t="shared" si="148"/>
        <v/>
      </c>
      <c r="BK117" s="27" t="str">
        <f>女子申込一覧表!BK15</f>
        <v/>
      </c>
      <c r="BL117" s="27" t="str">
        <f>女子申込一覧表!BL15</f>
        <v/>
      </c>
      <c r="BM117" s="27" t="str">
        <f t="shared" si="149"/>
        <v/>
      </c>
      <c r="BN117" s="27" t="str">
        <f>女子申込一覧表!BN15</f>
        <v/>
      </c>
      <c r="BO117" s="27" t="str">
        <f>女子申込一覧表!BO15</f>
        <v/>
      </c>
      <c r="BP117" s="27">
        <f>女子申込一覧表!BP15</f>
        <v>0</v>
      </c>
      <c r="BQ117" s="27" t="str">
        <f>女子申込一覧表!BQ15</f>
        <v/>
      </c>
      <c r="BR117" s="27" t="str">
        <f>女子申込一覧表!BR15</f>
        <v/>
      </c>
      <c r="BS117" s="27">
        <f>女子申込一覧表!BS15</f>
        <v>0</v>
      </c>
      <c r="BT117" s="27" t="str">
        <f t="shared" si="150"/>
        <v/>
      </c>
      <c r="BU117" s="27" t="str">
        <f t="shared" si="151"/>
        <v/>
      </c>
      <c r="BV117" s="27" t="str">
        <f t="shared" si="152"/>
        <v>999:99.99</v>
      </c>
      <c r="BW117" s="27" t="str">
        <f t="shared" si="153"/>
        <v>999:99.99</v>
      </c>
      <c r="BX117" s="27" t="str">
        <f t="shared" si="154"/>
        <v>999:99.99</v>
      </c>
      <c r="BY117" s="58" t="str">
        <f t="shared" si="118"/>
        <v>1980/1/1</v>
      </c>
      <c r="CH117" s="3" t="str">
        <f t="shared" si="126"/>
        <v/>
      </c>
      <c r="CI117" s="3" t="str">
        <f t="shared" si="127"/>
        <v/>
      </c>
      <c r="CJ117" s="3">
        <f t="shared" si="128"/>
        <v>0</v>
      </c>
      <c r="CK117" s="3" t="str">
        <f t="shared" si="129"/>
        <v/>
      </c>
      <c r="CL117" s="3">
        <f t="shared" si="130"/>
        <v>0</v>
      </c>
      <c r="CM117" s="3">
        <v>2</v>
      </c>
      <c r="CN117" s="85" t="str">
        <f t="shared" si="155"/>
        <v/>
      </c>
      <c r="CO117" s="3" t="str">
        <f t="shared" si="131"/>
        <v/>
      </c>
      <c r="CS117" s="94" t="str">
        <f t="shared" si="132"/>
        <v/>
      </c>
    </row>
    <row r="118" spans="1:97" ht="24.75" customHeight="1">
      <c r="A118" s="33" t="str">
        <f t="shared" si="156"/>
        <v/>
      </c>
      <c r="B118" s="95" t="str">
        <f>IF(女子申込一覧表!B16="","",女子申込一覧表!B16)</f>
        <v/>
      </c>
      <c r="C118" s="93" t="str">
        <f>IF(女子申込一覧表!C16="","",女子申込一覧表!C16)</f>
        <v/>
      </c>
      <c r="D118" s="95" t="str">
        <f>IF(女子申込一覧表!D16="","",女子申込一覧表!D16)</f>
        <v/>
      </c>
      <c r="E118" s="96"/>
      <c r="F118" s="96"/>
      <c r="G118" s="33" t="str">
        <f>IF(女子申込一覧表!G16="","",女子申込一覧表!G16)</f>
        <v/>
      </c>
      <c r="H118" s="84" t="str">
        <f>IF(女子申込一覧表!H16="","",女子申込一覧表!H16)</f>
        <v/>
      </c>
      <c r="I118" s="97" t="str">
        <f>IF(女子申込一覧表!I16="","",女子申込一覧表!I16)</f>
        <v/>
      </c>
      <c r="J118" s="97" t="str">
        <f>IF(女子申込一覧表!J16="","",女子申込一覧表!J16)</f>
        <v/>
      </c>
      <c r="K118" s="97" t="str">
        <f>IF(女子申込一覧表!K16="","",女子申込一覧表!K16)</f>
        <v/>
      </c>
      <c r="L118" s="97" t="str">
        <f>IF(女子申込一覧表!L16="","",女子申込一覧表!L16)</f>
        <v/>
      </c>
      <c r="M118" s="97" t="str">
        <f>IF(女子申込一覧表!M16="","",女子申込一覧表!M16)</f>
        <v/>
      </c>
      <c r="N118" s="98" t="str">
        <f>IF(女子申込一覧表!N16="","",女子申込一覧表!N16)</f>
        <v/>
      </c>
      <c r="O118" s="97" t="str">
        <f>IF(女子申込一覧表!O16="","",女子申込一覧表!O16)</f>
        <v/>
      </c>
      <c r="P118" s="97" t="str">
        <f>IF(女子申込一覧表!P16="","",女子申込一覧表!P16)</f>
        <v/>
      </c>
      <c r="Q118" s="98" t="str">
        <f>IF(女子申込一覧表!Q16="","",女子申込一覧表!Q16)</f>
        <v/>
      </c>
      <c r="R118" s="97" t="str">
        <f>IF(女子申込一覧表!R16="","",女子申込一覧表!R16)</f>
        <v/>
      </c>
      <c r="S118" s="97"/>
      <c r="T118" s="97"/>
      <c r="U118" s="97"/>
      <c r="V118" s="97"/>
      <c r="W118" s="97"/>
      <c r="X118" s="98"/>
      <c r="Y118" s="99"/>
      <c r="Z118" s="98"/>
      <c r="AA118" s="97" t="str">
        <f>IF(女子申込一覧表!AA16="","",女子申込一覧表!AA16)</f>
        <v/>
      </c>
      <c r="AB118" s="9"/>
      <c r="AC118" s="48">
        <f t="shared" si="136"/>
        <v>0</v>
      </c>
      <c r="AD118" s="48">
        <f t="shared" si="137"/>
        <v>0</v>
      </c>
      <c r="AE118" s="48">
        <f t="shared" si="138"/>
        <v>0</v>
      </c>
      <c r="AF118" s="48">
        <f t="shared" si="157"/>
        <v>0</v>
      </c>
      <c r="AG118" s="48">
        <f t="shared" si="139"/>
        <v>0</v>
      </c>
      <c r="AH118" s="14" t="str">
        <f>IF(I118="","",申込書!$AB$6)</f>
        <v/>
      </c>
      <c r="AI118" s="49" t="str">
        <f t="shared" si="134"/>
        <v/>
      </c>
      <c r="AJ118" s="49" t="str">
        <f t="shared" si="93"/>
        <v/>
      </c>
      <c r="AK118" s="50"/>
      <c r="AL118" s="23"/>
      <c r="AR118">
        <v>111</v>
      </c>
      <c r="AS118">
        <f t="shared" si="56"/>
        <v>0</v>
      </c>
      <c r="AT118" t="str">
        <f t="shared" si="57"/>
        <v/>
      </c>
      <c r="AU118">
        <f t="shared" si="140"/>
        <v>0</v>
      </c>
      <c r="AV118" t="str">
        <f t="shared" si="141"/>
        <v/>
      </c>
      <c r="AW118" t="str">
        <f t="shared" si="96"/>
        <v/>
      </c>
      <c r="AX118">
        <f t="shared" si="158"/>
        <v>75</v>
      </c>
      <c r="AY118">
        <f t="shared" si="123"/>
        <v>12</v>
      </c>
      <c r="AZ118">
        <v>5</v>
      </c>
      <c r="BA118" t="str">
        <f t="shared" si="142"/>
        <v xml:space="preserve"> </v>
      </c>
      <c r="BB118">
        <v>111</v>
      </c>
      <c r="BC118" t="str">
        <f t="shared" si="124"/>
        <v/>
      </c>
      <c r="BD118" t="e">
        <f t="shared" si="143"/>
        <v>#VALUE!</v>
      </c>
      <c r="BE118" t="str">
        <f t="shared" si="144"/>
        <v/>
      </c>
      <c r="BF118" t="str">
        <f t="shared" si="145"/>
        <v/>
      </c>
      <c r="BG118" t="str">
        <f t="shared" si="135"/>
        <v/>
      </c>
      <c r="BH118">
        <f t="shared" si="146"/>
        <v>0</v>
      </c>
      <c r="BI118">
        <f t="shared" si="147"/>
        <v>0</v>
      </c>
      <c r="BJ118" t="str">
        <f t="shared" si="148"/>
        <v/>
      </c>
      <c r="BK118" s="27" t="str">
        <f>女子申込一覧表!BK16</f>
        <v/>
      </c>
      <c r="BL118" s="27" t="str">
        <f>女子申込一覧表!BL16</f>
        <v/>
      </c>
      <c r="BM118" s="27" t="str">
        <f t="shared" si="149"/>
        <v/>
      </c>
      <c r="BN118" s="27" t="str">
        <f>女子申込一覧表!BN16</f>
        <v/>
      </c>
      <c r="BO118" s="27" t="str">
        <f>女子申込一覧表!BO16</f>
        <v/>
      </c>
      <c r="BP118" s="27">
        <f>女子申込一覧表!BP16</f>
        <v>0</v>
      </c>
      <c r="BQ118" s="27" t="str">
        <f>女子申込一覧表!BQ16</f>
        <v/>
      </c>
      <c r="BR118" s="27" t="str">
        <f>女子申込一覧表!BR16</f>
        <v/>
      </c>
      <c r="BS118" s="27">
        <f>女子申込一覧表!BS16</f>
        <v>0</v>
      </c>
      <c r="BT118" s="27" t="str">
        <f t="shared" si="150"/>
        <v/>
      </c>
      <c r="BU118" s="27" t="str">
        <f t="shared" si="151"/>
        <v/>
      </c>
      <c r="BV118" s="27" t="str">
        <f t="shared" si="152"/>
        <v>999:99.99</v>
      </c>
      <c r="BW118" s="27" t="str">
        <f t="shared" si="153"/>
        <v>999:99.99</v>
      </c>
      <c r="BX118" s="27" t="str">
        <f t="shared" si="154"/>
        <v>999:99.99</v>
      </c>
      <c r="BY118" s="58" t="str">
        <f t="shared" si="118"/>
        <v>1980/1/1</v>
      </c>
      <c r="CH118" s="3" t="str">
        <f t="shared" si="126"/>
        <v/>
      </c>
      <c r="CI118" s="3" t="str">
        <f t="shared" si="127"/>
        <v/>
      </c>
      <c r="CJ118" s="3">
        <f t="shared" si="128"/>
        <v>0</v>
      </c>
      <c r="CK118" s="3" t="str">
        <f t="shared" si="129"/>
        <v/>
      </c>
      <c r="CL118" s="3">
        <f t="shared" si="130"/>
        <v>0</v>
      </c>
      <c r="CM118" s="3">
        <v>2</v>
      </c>
      <c r="CN118" s="85" t="str">
        <f t="shared" si="155"/>
        <v/>
      </c>
      <c r="CO118" s="3" t="str">
        <f t="shared" si="131"/>
        <v/>
      </c>
      <c r="CS118" s="94" t="str">
        <f t="shared" si="132"/>
        <v/>
      </c>
    </row>
    <row r="119" spans="1:97" ht="24.75" customHeight="1">
      <c r="A119" s="33" t="str">
        <f t="shared" si="156"/>
        <v/>
      </c>
      <c r="B119" s="95" t="str">
        <f>IF(女子申込一覧表!B17="","",女子申込一覧表!B17)</f>
        <v/>
      </c>
      <c r="C119" s="93" t="str">
        <f>IF(女子申込一覧表!C17="","",女子申込一覧表!C17)</f>
        <v/>
      </c>
      <c r="D119" s="95" t="str">
        <f>IF(女子申込一覧表!D17="","",女子申込一覧表!D17)</f>
        <v/>
      </c>
      <c r="E119" s="96"/>
      <c r="F119" s="96"/>
      <c r="G119" s="33" t="str">
        <f>IF(女子申込一覧表!G17="","",女子申込一覧表!G17)</f>
        <v/>
      </c>
      <c r="H119" s="84" t="str">
        <f>IF(女子申込一覧表!H17="","",女子申込一覧表!H17)</f>
        <v/>
      </c>
      <c r="I119" s="97" t="str">
        <f>IF(女子申込一覧表!I17="","",女子申込一覧表!I17)</f>
        <v/>
      </c>
      <c r="J119" s="97" t="str">
        <f>IF(女子申込一覧表!J17="","",女子申込一覧表!J17)</f>
        <v/>
      </c>
      <c r="K119" s="97" t="str">
        <f>IF(女子申込一覧表!K17="","",女子申込一覧表!K17)</f>
        <v/>
      </c>
      <c r="L119" s="97" t="str">
        <f>IF(女子申込一覧表!L17="","",女子申込一覧表!L17)</f>
        <v/>
      </c>
      <c r="M119" s="97" t="str">
        <f>IF(女子申込一覧表!M17="","",女子申込一覧表!M17)</f>
        <v/>
      </c>
      <c r="N119" s="98" t="str">
        <f>IF(女子申込一覧表!N17="","",女子申込一覧表!N17)</f>
        <v/>
      </c>
      <c r="O119" s="97" t="str">
        <f>IF(女子申込一覧表!O17="","",女子申込一覧表!O17)</f>
        <v/>
      </c>
      <c r="P119" s="97" t="str">
        <f>IF(女子申込一覧表!P17="","",女子申込一覧表!P17)</f>
        <v/>
      </c>
      <c r="Q119" s="98" t="str">
        <f>IF(女子申込一覧表!Q17="","",女子申込一覧表!Q17)</f>
        <v/>
      </c>
      <c r="R119" s="97" t="str">
        <f>IF(女子申込一覧表!R17="","",女子申込一覧表!R17)</f>
        <v/>
      </c>
      <c r="S119" s="97"/>
      <c r="T119" s="97"/>
      <c r="U119" s="97"/>
      <c r="V119" s="97"/>
      <c r="W119" s="97"/>
      <c r="X119" s="98"/>
      <c r="Y119" s="99"/>
      <c r="Z119" s="98"/>
      <c r="AA119" s="97" t="str">
        <f>IF(女子申込一覧表!AA17="","",女子申込一覧表!AA17)</f>
        <v/>
      </c>
      <c r="AB119" s="9"/>
      <c r="AC119" s="48">
        <f t="shared" si="136"/>
        <v>0</v>
      </c>
      <c r="AD119" s="48">
        <f t="shared" si="137"/>
        <v>0</v>
      </c>
      <c r="AE119" s="48">
        <f t="shared" si="138"/>
        <v>0</v>
      </c>
      <c r="AF119" s="48">
        <f t="shared" si="157"/>
        <v>0</v>
      </c>
      <c r="AG119" s="48">
        <f t="shared" si="139"/>
        <v>0</v>
      </c>
      <c r="AH119" s="14" t="str">
        <f>IF(I119="","",申込書!$AB$6)</f>
        <v/>
      </c>
      <c r="AI119" s="49" t="str">
        <f t="shared" si="134"/>
        <v/>
      </c>
      <c r="AJ119" s="49" t="str">
        <f t="shared" si="93"/>
        <v/>
      </c>
      <c r="AK119" s="50"/>
      <c r="AL119" s="23"/>
      <c r="AR119">
        <v>112</v>
      </c>
      <c r="AS119">
        <f t="shared" si="56"/>
        <v>0</v>
      </c>
      <c r="AT119" t="str">
        <f t="shared" si="57"/>
        <v/>
      </c>
      <c r="AU119">
        <f t="shared" si="140"/>
        <v>0</v>
      </c>
      <c r="AV119" t="str">
        <f t="shared" si="141"/>
        <v/>
      </c>
      <c r="AW119" t="str">
        <f t="shared" si="96"/>
        <v/>
      </c>
      <c r="AX119">
        <f t="shared" si="158"/>
        <v>75</v>
      </c>
      <c r="AY119">
        <f t="shared" si="123"/>
        <v>12</v>
      </c>
      <c r="AZ119">
        <v>5</v>
      </c>
      <c r="BA119" t="str">
        <f t="shared" si="142"/>
        <v xml:space="preserve"> </v>
      </c>
      <c r="BB119">
        <v>112</v>
      </c>
      <c r="BC119" t="str">
        <f t="shared" si="124"/>
        <v/>
      </c>
      <c r="BD119" t="e">
        <f t="shared" si="143"/>
        <v>#VALUE!</v>
      </c>
      <c r="BE119" t="str">
        <f t="shared" si="144"/>
        <v/>
      </c>
      <c r="BF119" t="str">
        <f t="shared" si="145"/>
        <v/>
      </c>
      <c r="BG119" t="str">
        <f t="shared" si="135"/>
        <v/>
      </c>
      <c r="BH119">
        <f t="shared" si="146"/>
        <v>0</v>
      </c>
      <c r="BI119">
        <f t="shared" si="147"/>
        <v>0</v>
      </c>
      <c r="BJ119" t="str">
        <f t="shared" si="148"/>
        <v/>
      </c>
      <c r="BK119" s="27" t="str">
        <f>女子申込一覧表!BK17</f>
        <v/>
      </c>
      <c r="BL119" s="27" t="str">
        <f>女子申込一覧表!BL17</f>
        <v/>
      </c>
      <c r="BM119" s="27" t="str">
        <f t="shared" si="149"/>
        <v/>
      </c>
      <c r="BN119" s="27" t="str">
        <f>女子申込一覧表!BN17</f>
        <v/>
      </c>
      <c r="BO119" s="27" t="str">
        <f>女子申込一覧表!BO17</f>
        <v/>
      </c>
      <c r="BP119" s="27">
        <f>女子申込一覧表!BP17</f>
        <v>0</v>
      </c>
      <c r="BQ119" s="27" t="str">
        <f>女子申込一覧表!BQ17</f>
        <v/>
      </c>
      <c r="BR119" s="27" t="str">
        <f>女子申込一覧表!BR17</f>
        <v/>
      </c>
      <c r="BS119" s="27">
        <f>女子申込一覧表!BS17</f>
        <v>0</v>
      </c>
      <c r="BT119" s="27" t="str">
        <f t="shared" si="150"/>
        <v/>
      </c>
      <c r="BU119" s="27" t="str">
        <f t="shared" si="151"/>
        <v/>
      </c>
      <c r="BV119" s="27" t="str">
        <f t="shared" si="152"/>
        <v>999:99.99</v>
      </c>
      <c r="BW119" s="27" t="str">
        <f t="shared" si="153"/>
        <v>999:99.99</v>
      </c>
      <c r="BX119" s="27" t="str">
        <f t="shared" si="154"/>
        <v>999:99.99</v>
      </c>
      <c r="BY119" s="58" t="str">
        <f t="shared" si="118"/>
        <v>1980/1/1</v>
      </c>
      <c r="CH119" s="3" t="str">
        <f t="shared" si="126"/>
        <v/>
      </c>
      <c r="CI119" s="3" t="str">
        <f t="shared" si="127"/>
        <v/>
      </c>
      <c r="CJ119" s="3">
        <f t="shared" si="128"/>
        <v>0</v>
      </c>
      <c r="CK119" s="3" t="str">
        <f t="shared" si="129"/>
        <v/>
      </c>
      <c r="CL119" s="3">
        <f t="shared" si="130"/>
        <v>0</v>
      </c>
      <c r="CM119" s="3">
        <v>2</v>
      </c>
      <c r="CN119" s="85" t="str">
        <f t="shared" si="155"/>
        <v/>
      </c>
      <c r="CO119" s="3" t="str">
        <f t="shared" si="131"/>
        <v/>
      </c>
      <c r="CS119" s="94" t="str">
        <f t="shared" si="132"/>
        <v/>
      </c>
    </row>
    <row r="120" spans="1:97" ht="24.75" customHeight="1">
      <c r="A120" s="33" t="str">
        <f t="shared" si="156"/>
        <v/>
      </c>
      <c r="B120" s="95" t="str">
        <f>IF(女子申込一覧表!B18="","",女子申込一覧表!B18)</f>
        <v/>
      </c>
      <c r="C120" s="93" t="str">
        <f>IF(女子申込一覧表!C18="","",女子申込一覧表!C18)</f>
        <v/>
      </c>
      <c r="D120" s="95" t="str">
        <f>IF(女子申込一覧表!D18="","",女子申込一覧表!D18)</f>
        <v/>
      </c>
      <c r="E120" s="96"/>
      <c r="F120" s="96"/>
      <c r="G120" s="33" t="str">
        <f>IF(女子申込一覧表!G18="","",女子申込一覧表!G18)</f>
        <v/>
      </c>
      <c r="H120" s="84" t="str">
        <f>IF(女子申込一覧表!H18="","",女子申込一覧表!H18)</f>
        <v/>
      </c>
      <c r="I120" s="97" t="str">
        <f>IF(女子申込一覧表!I18="","",女子申込一覧表!I18)</f>
        <v/>
      </c>
      <c r="J120" s="97" t="str">
        <f>IF(女子申込一覧表!J18="","",女子申込一覧表!J18)</f>
        <v/>
      </c>
      <c r="K120" s="97" t="str">
        <f>IF(女子申込一覧表!K18="","",女子申込一覧表!K18)</f>
        <v/>
      </c>
      <c r="L120" s="97" t="str">
        <f>IF(女子申込一覧表!L18="","",女子申込一覧表!L18)</f>
        <v/>
      </c>
      <c r="M120" s="97" t="str">
        <f>IF(女子申込一覧表!M18="","",女子申込一覧表!M18)</f>
        <v/>
      </c>
      <c r="N120" s="98" t="str">
        <f>IF(女子申込一覧表!N18="","",女子申込一覧表!N18)</f>
        <v/>
      </c>
      <c r="O120" s="97" t="str">
        <f>IF(女子申込一覧表!O18="","",女子申込一覧表!O18)</f>
        <v/>
      </c>
      <c r="P120" s="97" t="str">
        <f>IF(女子申込一覧表!P18="","",女子申込一覧表!P18)</f>
        <v/>
      </c>
      <c r="Q120" s="98" t="str">
        <f>IF(女子申込一覧表!Q18="","",女子申込一覧表!Q18)</f>
        <v/>
      </c>
      <c r="R120" s="97" t="str">
        <f>IF(女子申込一覧表!R18="","",女子申込一覧表!R18)</f>
        <v/>
      </c>
      <c r="S120" s="97"/>
      <c r="T120" s="97"/>
      <c r="U120" s="97"/>
      <c r="V120" s="97"/>
      <c r="W120" s="97"/>
      <c r="X120" s="98"/>
      <c r="Y120" s="99"/>
      <c r="Z120" s="98"/>
      <c r="AA120" s="97" t="str">
        <f>IF(女子申込一覧表!AA18="","",女子申込一覧表!AA18)</f>
        <v/>
      </c>
      <c r="AB120" s="9"/>
      <c r="AC120" s="48">
        <f t="shared" si="136"/>
        <v>0</v>
      </c>
      <c r="AD120" s="48">
        <f t="shared" si="137"/>
        <v>0</v>
      </c>
      <c r="AE120" s="48">
        <f t="shared" si="138"/>
        <v>0</v>
      </c>
      <c r="AF120" s="48">
        <f t="shared" si="157"/>
        <v>0</v>
      </c>
      <c r="AG120" s="48">
        <f t="shared" si="139"/>
        <v>0</v>
      </c>
      <c r="AH120" s="14" t="str">
        <f>IF(I120="","",申込書!$AB$6)</f>
        <v/>
      </c>
      <c r="AI120" s="49" t="str">
        <f t="shared" si="134"/>
        <v/>
      </c>
      <c r="AJ120" s="49" t="str">
        <f t="shared" si="93"/>
        <v/>
      </c>
      <c r="AK120" s="50"/>
      <c r="AL120" s="23"/>
      <c r="AR120">
        <v>113</v>
      </c>
      <c r="AS120">
        <f t="shared" ref="AS120:AS145" si="159">IF(OR(AV120="",BI120=5),AS119,AS119+1)</f>
        <v>0</v>
      </c>
      <c r="AT120" t="str">
        <f t="shared" ref="AT120:AT145" si="160">IF(OR(AV120="",BI120=5),"",AS120)</f>
        <v/>
      </c>
      <c r="AU120">
        <f t="shared" si="140"/>
        <v>0</v>
      </c>
      <c r="AV120" t="str">
        <f t="shared" si="141"/>
        <v/>
      </c>
      <c r="AW120" t="str">
        <f t="shared" si="96"/>
        <v/>
      </c>
      <c r="AX120">
        <f t="shared" si="158"/>
        <v>75</v>
      </c>
      <c r="AY120">
        <f t="shared" si="123"/>
        <v>12</v>
      </c>
      <c r="AZ120">
        <v>5</v>
      </c>
      <c r="BA120" t="str">
        <f t="shared" si="142"/>
        <v xml:space="preserve"> </v>
      </c>
      <c r="BB120">
        <v>113</v>
      </c>
      <c r="BC120" t="str">
        <f t="shared" si="124"/>
        <v/>
      </c>
      <c r="BD120" t="e">
        <f t="shared" si="143"/>
        <v>#VALUE!</v>
      </c>
      <c r="BE120" t="str">
        <f t="shared" si="144"/>
        <v/>
      </c>
      <c r="BF120" t="str">
        <f t="shared" si="145"/>
        <v/>
      </c>
      <c r="BG120" t="str">
        <f t="shared" si="135"/>
        <v/>
      </c>
      <c r="BH120">
        <f t="shared" si="146"/>
        <v>0</v>
      </c>
      <c r="BI120">
        <f t="shared" si="147"/>
        <v>0</v>
      </c>
      <c r="BJ120" t="str">
        <f t="shared" si="148"/>
        <v/>
      </c>
      <c r="BK120" s="27" t="str">
        <f>女子申込一覧表!BK18</f>
        <v/>
      </c>
      <c r="BL120" s="27" t="str">
        <f>女子申込一覧表!BL18</f>
        <v/>
      </c>
      <c r="BM120" s="27" t="str">
        <f t="shared" si="149"/>
        <v/>
      </c>
      <c r="BN120" s="27" t="str">
        <f>女子申込一覧表!BN18</f>
        <v/>
      </c>
      <c r="BO120" s="27" t="str">
        <f>女子申込一覧表!BO18</f>
        <v/>
      </c>
      <c r="BP120" s="27">
        <f>女子申込一覧表!BP18</f>
        <v>0</v>
      </c>
      <c r="BQ120" s="27" t="str">
        <f>女子申込一覧表!BQ18</f>
        <v/>
      </c>
      <c r="BR120" s="27" t="str">
        <f>女子申込一覧表!BR18</f>
        <v/>
      </c>
      <c r="BS120" s="27">
        <f>女子申込一覧表!BS18</f>
        <v>0</v>
      </c>
      <c r="BT120" s="27" t="str">
        <f t="shared" si="150"/>
        <v/>
      </c>
      <c r="BU120" s="27" t="str">
        <f t="shared" si="151"/>
        <v/>
      </c>
      <c r="BV120" s="27" t="str">
        <f t="shared" si="152"/>
        <v>999:99.99</v>
      </c>
      <c r="BW120" s="27" t="str">
        <f t="shared" si="153"/>
        <v>999:99.99</v>
      </c>
      <c r="BX120" s="27" t="str">
        <f t="shared" si="154"/>
        <v>999:99.99</v>
      </c>
      <c r="BY120" s="58" t="str">
        <f t="shared" si="118"/>
        <v>1980/1/1</v>
      </c>
      <c r="CH120" s="3" t="str">
        <f t="shared" si="126"/>
        <v/>
      </c>
      <c r="CI120" s="3" t="str">
        <f t="shared" si="127"/>
        <v/>
      </c>
      <c r="CJ120" s="3">
        <f t="shared" si="128"/>
        <v>0</v>
      </c>
      <c r="CK120" s="3" t="str">
        <f t="shared" si="129"/>
        <v/>
      </c>
      <c r="CL120" s="3">
        <f t="shared" si="130"/>
        <v>0</v>
      </c>
      <c r="CM120" s="3">
        <v>2</v>
      </c>
      <c r="CN120" s="85" t="str">
        <f t="shared" si="155"/>
        <v/>
      </c>
      <c r="CO120" s="3" t="str">
        <f t="shared" si="131"/>
        <v/>
      </c>
      <c r="CS120" s="94" t="str">
        <f t="shared" si="132"/>
        <v/>
      </c>
    </row>
    <row r="121" spans="1:97" ht="24.75" customHeight="1">
      <c r="A121" s="33" t="str">
        <f t="shared" si="156"/>
        <v/>
      </c>
      <c r="B121" s="95" t="str">
        <f>IF(女子申込一覧表!B19="","",女子申込一覧表!B19)</f>
        <v/>
      </c>
      <c r="C121" s="93" t="str">
        <f>IF(女子申込一覧表!C19="","",女子申込一覧表!C19)</f>
        <v/>
      </c>
      <c r="D121" s="95" t="str">
        <f>IF(女子申込一覧表!D19="","",女子申込一覧表!D19)</f>
        <v/>
      </c>
      <c r="E121" s="96"/>
      <c r="F121" s="96"/>
      <c r="G121" s="33" t="str">
        <f>IF(女子申込一覧表!G19="","",女子申込一覧表!G19)</f>
        <v/>
      </c>
      <c r="H121" s="84" t="str">
        <f>IF(女子申込一覧表!H19="","",女子申込一覧表!H19)</f>
        <v/>
      </c>
      <c r="I121" s="97" t="str">
        <f>IF(女子申込一覧表!I19="","",女子申込一覧表!I19)</f>
        <v/>
      </c>
      <c r="J121" s="97" t="str">
        <f>IF(女子申込一覧表!J19="","",女子申込一覧表!J19)</f>
        <v/>
      </c>
      <c r="K121" s="97" t="str">
        <f>IF(女子申込一覧表!K19="","",女子申込一覧表!K19)</f>
        <v/>
      </c>
      <c r="L121" s="97" t="str">
        <f>IF(女子申込一覧表!L19="","",女子申込一覧表!L19)</f>
        <v/>
      </c>
      <c r="M121" s="97" t="str">
        <f>IF(女子申込一覧表!M19="","",女子申込一覧表!M19)</f>
        <v/>
      </c>
      <c r="N121" s="98" t="str">
        <f>IF(女子申込一覧表!N19="","",女子申込一覧表!N19)</f>
        <v/>
      </c>
      <c r="O121" s="97" t="str">
        <f>IF(女子申込一覧表!O19="","",女子申込一覧表!O19)</f>
        <v/>
      </c>
      <c r="P121" s="97" t="str">
        <f>IF(女子申込一覧表!P19="","",女子申込一覧表!P19)</f>
        <v/>
      </c>
      <c r="Q121" s="98" t="str">
        <f>IF(女子申込一覧表!Q19="","",女子申込一覧表!Q19)</f>
        <v/>
      </c>
      <c r="R121" s="97" t="str">
        <f>IF(女子申込一覧表!R19="","",女子申込一覧表!R19)</f>
        <v/>
      </c>
      <c r="S121" s="97"/>
      <c r="T121" s="97"/>
      <c r="U121" s="97"/>
      <c r="V121" s="97"/>
      <c r="W121" s="97"/>
      <c r="X121" s="98"/>
      <c r="Y121" s="99"/>
      <c r="Z121" s="98"/>
      <c r="AA121" s="97" t="str">
        <f>IF(女子申込一覧表!AA19="","",女子申込一覧表!AA19)</f>
        <v/>
      </c>
      <c r="AB121" s="9"/>
      <c r="AC121" s="48">
        <f t="shared" si="136"/>
        <v>0</v>
      </c>
      <c r="AD121" s="48">
        <f t="shared" si="137"/>
        <v>0</v>
      </c>
      <c r="AE121" s="48">
        <f t="shared" si="138"/>
        <v>0</v>
      </c>
      <c r="AF121" s="48">
        <f t="shared" si="157"/>
        <v>0</v>
      </c>
      <c r="AG121" s="48">
        <f t="shared" si="139"/>
        <v>0</v>
      </c>
      <c r="AH121" s="14" t="str">
        <f>IF(I121="","",申込書!$AB$6)</f>
        <v/>
      </c>
      <c r="AI121" s="49" t="str">
        <f t="shared" si="134"/>
        <v/>
      </c>
      <c r="AJ121" s="49" t="str">
        <f t="shared" si="93"/>
        <v/>
      </c>
      <c r="AK121" s="50"/>
      <c r="AL121" s="23"/>
      <c r="AR121">
        <v>114</v>
      </c>
      <c r="AS121">
        <f t="shared" si="159"/>
        <v>0</v>
      </c>
      <c r="AT121" t="str">
        <f t="shared" si="160"/>
        <v/>
      </c>
      <c r="AU121">
        <f t="shared" si="140"/>
        <v>0</v>
      </c>
      <c r="AV121" t="str">
        <f t="shared" si="141"/>
        <v/>
      </c>
      <c r="AW121" t="str">
        <f t="shared" si="96"/>
        <v/>
      </c>
      <c r="AX121">
        <f t="shared" si="158"/>
        <v>75</v>
      </c>
      <c r="AY121">
        <f t="shared" si="123"/>
        <v>12</v>
      </c>
      <c r="AZ121">
        <v>5</v>
      </c>
      <c r="BA121" t="str">
        <f t="shared" si="142"/>
        <v xml:space="preserve"> </v>
      </c>
      <c r="BB121">
        <v>114</v>
      </c>
      <c r="BC121" t="str">
        <f t="shared" si="124"/>
        <v/>
      </c>
      <c r="BD121" t="e">
        <f t="shared" si="143"/>
        <v>#VALUE!</v>
      </c>
      <c r="BE121" t="str">
        <f t="shared" si="144"/>
        <v/>
      </c>
      <c r="BF121" t="str">
        <f t="shared" si="145"/>
        <v/>
      </c>
      <c r="BG121" t="str">
        <f t="shared" si="135"/>
        <v/>
      </c>
      <c r="BH121">
        <f t="shared" si="146"/>
        <v>0</v>
      </c>
      <c r="BI121">
        <f t="shared" si="147"/>
        <v>0</v>
      </c>
      <c r="BJ121" t="str">
        <f t="shared" si="148"/>
        <v/>
      </c>
      <c r="BK121" s="27" t="str">
        <f>女子申込一覧表!BK19</f>
        <v/>
      </c>
      <c r="BL121" s="27" t="str">
        <f>女子申込一覧表!BL19</f>
        <v/>
      </c>
      <c r="BM121" s="27" t="str">
        <f t="shared" si="149"/>
        <v/>
      </c>
      <c r="BN121" s="27" t="str">
        <f>女子申込一覧表!BN19</f>
        <v/>
      </c>
      <c r="BO121" s="27" t="str">
        <f>女子申込一覧表!BO19</f>
        <v/>
      </c>
      <c r="BP121" s="27">
        <f>女子申込一覧表!BP19</f>
        <v>0</v>
      </c>
      <c r="BQ121" s="27" t="str">
        <f>女子申込一覧表!BQ19</f>
        <v/>
      </c>
      <c r="BR121" s="27" t="str">
        <f>女子申込一覧表!BR19</f>
        <v/>
      </c>
      <c r="BS121" s="27">
        <f>女子申込一覧表!BS19</f>
        <v>0</v>
      </c>
      <c r="BT121" s="27" t="str">
        <f t="shared" si="150"/>
        <v/>
      </c>
      <c r="BU121" s="27" t="str">
        <f t="shared" si="151"/>
        <v/>
      </c>
      <c r="BV121" s="27" t="str">
        <f t="shared" si="152"/>
        <v>999:99.99</v>
      </c>
      <c r="BW121" s="27" t="str">
        <f t="shared" si="153"/>
        <v>999:99.99</v>
      </c>
      <c r="BX121" s="27" t="str">
        <f t="shared" si="154"/>
        <v>999:99.99</v>
      </c>
      <c r="BY121" s="58" t="str">
        <f t="shared" si="118"/>
        <v>1980/1/1</v>
      </c>
      <c r="CH121" s="3" t="str">
        <f t="shared" si="126"/>
        <v/>
      </c>
      <c r="CI121" s="3" t="str">
        <f t="shared" si="127"/>
        <v/>
      </c>
      <c r="CJ121" s="3">
        <f t="shared" si="128"/>
        <v>0</v>
      </c>
      <c r="CK121" s="3" t="str">
        <f t="shared" si="129"/>
        <v/>
      </c>
      <c r="CL121" s="3">
        <f t="shared" si="130"/>
        <v>0</v>
      </c>
      <c r="CM121" s="3">
        <v>2</v>
      </c>
      <c r="CN121" s="85" t="str">
        <f t="shared" si="155"/>
        <v/>
      </c>
      <c r="CO121" s="3" t="str">
        <f t="shared" si="131"/>
        <v/>
      </c>
      <c r="CS121" s="94" t="str">
        <f t="shared" si="132"/>
        <v/>
      </c>
    </row>
    <row r="122" spans="1:97" ht="24.75" customHeight="1">
      <c r="A122" s="33" t="str">
        <f t="shared" si="156"/>
        <v/>
      </c>
      <c r="B122" s="95" t="str">
        <f>IF(女子申込一覧表!B20="","",女子申込一覧表!B20)</f>
        <v/>
      </c>
      <c r="C122" s="93" t="str">
        <f>IF(女子申込一覧表!C20="","",女子申込一覧表!C20)</f>
        <v/>
      </c>
      <c r="D122" s="95" t="str">
        <f>IF(女子申込一覧表!D20="","",女子申込一覧表!D20)</f>
        <v/>
      </c>
      <c r="E122" s="96"/>
      <c r="F122" s="96"/>
      <c r="G122" s="33" t="str">
        <f>IF(女子申込一覧表!G20="","",女子申込一覧表!G20)</f>
        <v/>
      </c>
      <c r="H122" s="84" t="str">
        <f>IF(女子申込一覧表!H20="","",女子申込一覧表!H20)</f>
        <v/>
      </c>
      <c r="I122" s="97" t="str">
        <f>IF(女子申込一覧表!I20="","",女子申込一覧表!I20)</f>
        <v/>
      </c>
      <c r="J122" s="97" t="str">
        <f>IF(女子申込一覧表!J20="","",女子申込一覧表!J20)</f>
        <v/>
      </c>
      <c r="K122" s="97" t="str">
        <f>IF(女子申込一覧表!K20="","",女子申込一覧表!K20)</f>
        <v/>
      </c>
      <c r="L122" s="97" t="str">
        <f>IF(女子申込一覧表!L20="","",女子申込一覧表!L20)</f>
        <v/>
      </c>
      <c r="M122" s="97" t="str">
        <f>IF(女子申込一覧表!M20="","",女子申込一覧表!M20)</f>
        <v/>
      </c>
      <c r="N122" s="98" t="str">
        <f>IF(女子申込一覧表!N20="","",女子申込一覧表!N20)</f>
        <v/>
      </c>
      <c r="O122" s="97" t="str">
        <f>IF(女子申込一覧表!O20="","",女子申込一覧表!O20)</f>
        <v/>
      </c>
      <c r="P122" s="97" t="str">
        <f>IF(女子申込一覧表!P20="","",女子申込一覧表!P20)</f>
        <v/>
      </c>
      <c r="Q122" s="98" t="str">
        <f>IF(女子申込一覧表!Q20="","",女子申込一覧表!Q20)</f>
        <v/>
      </c>
      <c r="R122" s="97" t="str">
        <f>IF(女子申込一覧表!R20="","",女子申込一覧表!R20)</f>
        <v/>
      </c>
      <c r="S122" s="97"/>
      <c r="T122" s="97"/>
      <c r="U122" s="97"/>
      <c r="V122" s="97"/>
      <c r="W122" s="97"/>
      <c r="X122" s="98"/>
      <c r="Y122" s="99"/>
      <c r="Z122" s="98"/>
      <c r="AA122" s="97" t="str">
        <f>IF(女子申込一覧表!AA20="","",女子申込一覧表!AA20)</f>
        <v/>
      </c>
      <c r="AB122" s="9"/>
      <c r="AC122" s="48">
        <f t="shared" si="136"/>
        <v>0</v>
      </c>
      <c r="AD122" s="48">
        <f t="shared" si="137"/>
        <v>0</v>
      </c>
      <c r="AE122" s="48">
        <f t="shared" si="138"/>
        <v>0</v>
      </c>
      <c r="AF122" s="48">
        <f t="shared" si="157"/>
        <v>0</v>
      </c>
      <c r="AG122" s="48">
        <f t="shared" si="139"/>
        <v>0</v>
      </c>
      <c r="AH122" s="14" t="str">
        <f>IF(I122="","",申込書!$AB$6)</f>
        <v/>
      </c>
      <c r="AI122" s="49" t="str">
        <f t="shared" si="134"/>
        <v/>
      </c>
      <c r="AJ122" s="49" t="str">
        <f t="shared" si="93"/>
        <v/>
      </c>
      <c r="AK122" s="50"/>
      <c r="AL122" s="23"/>
      <c r="AR122">
        <v>115</v>
      </c>
      <c r="AS122">
        <f t="shared" si="159"/>
        <v>0</v>
      </c>
      <c r="AT122" t="str">
        <f t="shared" si="160"/>
        <v/>
      </c>
      <c r="AU122">
        <f t="shared" si="140"/>
        <v>0</v>
      </c>
      <c r="AV122" t="str">
        <f t="shared" si="141"/>
        <v/>
      </c>
      <c r="AW122" t="str">
        <f t="shared" si="96"/>
        <v/>
      </c>
      <c r="AX122">
        <f t="shared" si="158"/>
        <v>75</v>
      </c>
      <c r="AY122">
        <f t="shared" si="123"/>
        <v>12</v>
      </c>
      <c r="AZ122">
        <v>5</v>
      </c>
      <c r="BA122" t="str">
        <f t="shared" si="142"/>
        <v xml:space="preserve"> </v>
      </c>
      <c r="BB122">
        <v>115</v>
      </c>
      <c r="BC122" t="str">
        <f t="shared" si="124"/>
        <v/>
      </c>
      <c r="BD122" t="e">
        <f t="shared" si="143"/>
        <v>#VALUE!</v>
      </c>
      <c r="BE122" t="str">
        <f t="shared" si="144"/>
        <v/>
      </c>
      <c r="BF122" t="str">
        <f t="shared" si="145"/>
        <v/>
      </c>
      <c r="BG122" t="str">
        <f t="shared" si="135"/>
        <v/>
      </c>
      <c r="BH122">
        <f t="shared" si="146"/>
        <v>0</v>
      </c>
      <c r="BI122">
        <f t="shared" si="147"/>
        <v>0</v>
      </c>
      <c r="BJ122" t="str">
        <f t="shared" si="148"/>
        <v/>
      </c>
      <c r="BK122" s="27" t="str">
        <f>女子申込一覧表!BK20</f>
        <v/>
      </c>
      <c r="BL122" s="27" t="str">
        <f>女子申込一覧表!BL20</f>
        <v/>
      </c>
      <c r="BM122" s="27" t="str">
        <f t="shared" si="149"/>
        <v/>
      </c>
      <c r="BN122" s="27" t="str">
        <f>女子申込一覧表!BN20</f>
        <v/>
      </c>
      <c r="BO122" s="27" t="str">
        <f>女子申込一覧表!BO20</f>
        <v/>
      </c>
      <c r="BP122" s="27">
        <f>女子申込一覧表!BP20</f>
        <v>0</v>
      </c>
      <c r="BQ122" s="27" t="str">
        <f>女子申込一覧表!BQ20</f>
        <v/>
      </c>
      <c r="BR122" s="27" t="str">
        <f>女子申込一覧表!BR20</f>
        <v/>
      </c>
      <c r="BS122" s="27">
        <f>女子申込一覧表!BS20</f>
        <v>0</v>
      </c>
      <c r="BT122" s="27" t="str">
        <f t="shared" si="150"/>
        <v/>
      </c>
      <c r="BU122" s="27" t="str">
        <f t="shared" si="151"/>
        <v/>
      </c>
      <c r="BV122" s="27" t="str">
        <f t="shared" si="152"/>
        <v>999:99.99</v>
      </c>
      <c r="BW122" s="27" t="str">
        <f t="shared" si="153"/>
        <v>999:99.99</v>
      </c>
      <c r="BX122" s="27" t="str">
        <f t="shared" si="154"/>
        <v>999:99.99</v>
      </c>
      <c r="BY122" s="58" t="str">
        <f t="shared" si="118"/>
        <v>1980/1/1</v>
      </c>
      <c r="CH122" s="3" t="str">
        <f t="shared" si="126"/>
        <v/>
      </c>
      <c r="CI122" s="3" t="str">
        <f t="shared" si="127"/>
        <v/>
      </c>
      <c r="CJ122" s="3">
        <f t="shared" si="128"/>
        <v>0</v>
      </c>
      <c r="CK122" s="3" t="str">
        <f t="shared" si="129"/>
        <v/>
      </c>
      <c r="CL122" s="3">
        <f t="shared" si="130"/>
        <v>0</v>
      </c>
      <c r="CM122" s="3">
        <v>2</v>
      </c>
      <c r="CN122" s="85" t="str">
        <f t="shared" si="155"/>
        <v/>
      </c>
      <c r="CO122" s="3" t="str">
        <f t="shared" si="131"/>
        <v/>
      </c>
      <c r="CS122" s="94" t="str">
        <f t="shared" si="132"/>
        <v/>
      </c>
    </row>
    <row r="123" spans="1:97" ht="24.75" customHeight="1">
      <c r="A123" s="33" t="str">
        <f t="shared" si="156"/>
        <v/>
      </c>
      <c r="B123" s="95" t="str">
        <f>IF(女子申込一覧表!B21="","",女子申込一覧表!B21)</f>
        <v/>
      </c>
      <c r="C123" s="93" t="str">
        <f>IF(女子申込一覧表!C21="","",女子申込一覧表!C21)</f>
        <v/>
      </c>
      <c r="D123" s="95" t="str">
        <f>IF(女子申込一覧表!D21="","",女子申込一覧表!D21)</f>
        <v/>
      </c>
      <c r="E123" s="96"/>
      <c r="F123" s="96"/>
      <c r="G123" s="33" t="str">
        <f>IF(女子申込一覧表!G21="","",女子申込一覧表!G21)</f>
        <v/>
      </c>
      <c r="H123" s="84" t="str">
        <f>IF(女子申込一覧表!H21="","",女子申込一覧表!H21)</f>
        <v/>
      </c>
      <c r="I123" s="97" t="str">
        <f>IF(女子申込一覧表!I21="","",女子申込一覧表!I21)</f>
        <v/>
      </c>
      <c r="J123" s="97" t="str">
        <f>IF(女子申込一覧表!J21="","",女子申込一覧表!J21)</f>
        <v/>
      </c>
      <c r="K123" s="97" t="str">
        <f>IF(女子申込一覧表!K21="","",女子申込一覧表!K21)</f>
        <v/>
      </c>
      <c r="L123" s="97" t="str">
        <f>IF(女子申込一覧表!L21="","",女子申込一覧表!L21)</f>
        <v/>
      </c>
      <c r="M123" s="97" t="str">
        <f>IF(女子申込一覧表!M21="","",女子申込一覧表!M21)</f>
        <v/>
      </c>
      <c r="N123" s="98" t="str">
        <f>IF(女子申込一覧表!N21="","",女子申込一覧表!N21)</f>
        <v/>
      </c>
      <c r="O123" s="97" t="str">
        <f>IF(女子申込一覧表!O21="","",女子申込一覧表!O21)</f>
        <v/>
      </c>
      <c r="P123" s="97" t="str">
        <f>IF(女子申込一覧表!P21="","",女子申込一覧表!P21)</f>
        <v/>
      </c>
      <c r="Q123" s="98" t="str">
        <f>IF(女子申込一覧表!Q21="","",女子申込一覧表!Q21)</f>
        <v/>
      </c>
      <c r="R123" s="97" t="str">
        <f>IF(女子申込一覧表!R21="","",女子申込一覧表!R21)</f>
        <v/>
      </c>
      <c r="S123" s="97"/>
      <c r="T123" s="97"/>
      <c r="U123" s="97"/>
      <c r="V123" s="97"/>
      <c r="W123" s="97"/>
      <c r="X123" s="98"/>
      <c r="Y123" s="99"/>
      <c r="Z123" s="98"/>
      <c r="AA123" s="97" t="str">
        <f>IF(女子申込一覧表!AA21="","",女子申込一覧表!AA21)</f>
        <v/>
      </c>
      <c r="AB123" s="9"/>
      <c r="AC123" s="48">
        <f t="shared" si="136"/>
        <v>0</v>
      </c>
      <c r="AD123" s="48">
        <f t="shared" si="137"/>
        <v>0</v>
      </c>
      <c r="AE123" s="48">
        <f t="shared" si="138"/>
        <v>0</v>
      </c>
      <c r="AF123" s="48">
        <f t="shared" si="157"/>
        <v>0</v>
      </c>
      <c r="AG123" s="48">
        <f t="shared" si="139"/>
        <v>0</v>
      </c>
      <c r="AH123" s="14" t="str">
        <f>IF(I123="","",申込書!$AB$6)</f>
        <v/>
      </c>
      <c r="AI123" s="49" t="str">
        <f t="shared" si="134"/>
        <v/>
      </c>
      <c r="AJ123" s="49" t="str">
        <f t="shared" si="93"/>
        <v/>
      </c>
      <c r="AK123" s="50"/>
      <c r="AL123" s="23"/>
      <c r="AR123">
        <v>116</v>
      </c>
      <c r="AS123">
        <f t="shared" si="159"/>
        <v>0</v>
      </c>
      <c r="AT123" t="str">
        <f t="shared" si="160"/>
        <v/>
      </c>
      <c r="AU123">
        <f t="shared" si="140"/>
        <v>0</v>
      </c>
      <c r="AV123" t="str">
        <f t="shared" si="141"/>
        <v/>
      </c>
      <c r="AW123" t="str">
        <f t="shared" si="96"/>
        <v/>
      </c>
      <c r="AX123">
        <f t="shared" si="158"/>
        <v>75</v>
      </c>
      <c r="AY123">
        <f t="shared" si="123"/>
        <v>12</v>
      </c>
      <c r="AZ123">
        <v>5</v>
      </c>
      <c r="BA123" t="str">
        <f t="shared" si="142"/>
        <v xml:space="preserve"> </v>
      </c>
      <c r="BB123">
        <v>116</v>
      </c>
      <c r="BC123" t="str">
        <f t="shared" si="124"/>
        <v/>
      </c>
      <c r="BD123" t="e">
        <f t="shared" si="143"/>
        <v>#VALUE!</v>
      </c>
      <c r="BE123" t="str">
        <f t="shared" si="144"/>
        <v/>
      </c>
      <c r="BF123" t="str">
        <f t="shared" si="145"/>
        <v/>
      </c>
      <c r="BG123" t="str">
        <f t="shared" si="135"/>
        <v/>
      </c>
      <c r="BH123">
        <f t="shared" si="146"/>
        <v>0</v>
      </c>
      <c r="BI123">
        <f t="shared" si="147"/>
        <v>0</v>
      </c>
      <c r="BJ123" t="str">
        <f t="shared" si="148"/>
        <v/>
      </c>
      <c r="BK123" s="27" t="str">
        <f>女子申込一覧表!BK21</f>
        <v/>
      </c>
      <c r="BL123" s="27" t="str">
        <f>女子申込一覧表!BL21</f>
        <v/>
      </c>
      <c r="BM123" s="27" t="str">
        <f t="shared" si="149"/>
        <v/>
      </c>
      <c r="BN123" s="27" t="str">
        <f>女子申込一覧表!BN21</f>
        <v/>
      </c>
      <c r="BO123" s="27" t="str">
        <f>女子申込一覧表!BO21</f>
        <v/>
      </c>
      <c r="BP123" s="27">
        <f>女子申込一覧表!BP21</f>
        <v>0</v>
      </c>
      <c r="BQ123" s="27" t="str">
        <f>女子申込一覧表!BQ21</f>
        <v/>
      </c>
      <c r="BR123" s="27" t="str">
        <f>女子申込一覧表!BR21</f>
        <v/>
      </c>
      <c r="BS123" s="27">
        <f>女子申込一覧表!BS21</f>
        <v>0</v>
      </c>
      <c r="BT123" s="27" t="str">
        <f t="shared" si="150"/>
        <v/>
      </c>
      <c r="BU123" s="27" t="str">
        <f t="shared" si="151"/>
        <v/>
      </c>
      <c r="BV123" s="27" t="str">
        <f t="shared" si="152"/>
        <v>999:99.99</v>
      </c>
      <c r="BW123" s="27" t="str">
        <f t="shared" si="153"/>
        <v>999:99.99</v>
      </c>
      <c r="BX123" s="27" t="str">
        <f t="shared" si="154"/>
        <v>999:99.99</v>
      </c>
      <c r="BY123" s="58" t="str">
        <f t="shared" si="118"/>
        <v>1980/1/1</v>
      </c>
      <c r="CH123" s="3" t="str">
        <f t="shared" si="126"/>
        <v/>
      </c>
      <c r="CI123" s="3" t="str">
        <f t="shared" si="127"/>
        <v/>
      </c>
      <c r="CJ123" s="3">
        <f t="shared" si="128"/>
        <v>0</v>
      </c>
      <c r="CK123" s="3" t="str">
        <f t="shared" si="129"/>
        <v/>
      </c>
      <c r="CL123" s="3">
        <f t="shared" si="130"/>
        <v>0</v>
      </c>
      <c r="CM123" s="3">
        <v>2</v>
      </c>
      <c r="CN123" s="85" t="str">
        <f t="shared" si="155"/>
        <v/>
      </c>
      <c r="CO123" s="3" t="str">
        <f t="shared" si="131"/>
        <v/>
      </c>
      <c r="CS123" s="94" t="str">
        <f t="shared" si="132"/>
        <v/>
      </c>
    </row>
    <row r="124" spans="1:97" ht="24.75" customHeight="1">
      <c r="A124" s="33" t="str">
        <f t="shared" si="156"/>
        <v/>
      </c>
      <c r="B124" s="95" t="str">
        <f>IF(女子申込一覧表!B22="","",女子申込一覧表!B22)</f>
        <v/>
      </c>
      <c r="C124" s="93" t="str">
        <f>IF(女子申込一覧表!C22="","",女子申込一覧表!C22)</f>
        <v/>
      </c>
      <c r="D124" s="95" t="str">
        <f>IF(女子申込一覧表!D22="","",女子申込一覧表!D22)</f>
        <v/>
      </c>
      <c r="E124" s="96"/>
      <c r="F124" s="96"/>
      <c r="G124" s="33" t="str">
        <f>IF(女子申込一覧表!G22="","",女子申込一覧表!G22)</f>
        <v/>
      </c>
      <c r="H124" s="84" t="str">
        <f>IF(女子申込一覧表!H22="","",女子申込一覧表!H22)</f>
        <v/>
      </c>
      <c r="I124" s="97" t="str">
        <f>IF(女子申込一覧表!I22="","",女子申込一覧表!I22)</f>
        <v/>
      </c>
      <c r="J124" s="97" t="str">
        <f>IF(女子申込一覧表!J22="","",女子申込一覧表!J22)</f>
        <v/>
      </c>
      <c r="K124" s="97" t="str">
        <f>IF(女子申込一覧表!K22="","",女子申込一覧表!K22)</f>
        <v/>
      </c>
      <c r="L124" s="97" t="str">
        <f>IF(女子申込一覧表!L22="","",女子申込一覧表!L22)</f>
        <v/>
      </c>
      <c r="M124" s="97" t="str">
        <f>IF(女子申込一覧表!M22="","",女子申込一覧表!M22)</f>
        <v/>
      </c>
      <c r="N124" s="98" t="str">
        <f>IF(女子申込一覧表!N22="","",女子申込一覧表!N22)</f>
        <v/>
      </c>
      <c r="O124" s="97" t="str">
        <f>IF(女子申込一覧表!O22="","",女子申込一覧表!O22)</f>
        <v/>
      </c>
      <c r="P124" s="97" t="str">
        <f>IF(女子申込一覧表!P22="","",女子申込一覧表!P22)</f>
        <v/>
      </c>
      <c r="Q124" s="98" t="str">
        <f>IF(女子申込一覧表!Q22="","",女子申込一覧表!Q22)</f>
        <v/>
      </c>
      <c r="R124" s="97" t="str">
        <f>IF(女子申込一覧表!R22="","",女子申込一覧表!R22)</f>
        <v/>
      </c>
      <c r="S124" s="97"/>
      <c r="T124" s="97"/>
      <c r="U124" s="97"/>
      <c r="V124" s="97"/>
      <c r="W124" s="97"/>
      <c r="X124" s="98"/>
      <c r="Y124" s="99"/>
      <c r="Z124" s="98"/>
      <c r="AA124" s="97" t="str">
        <f>IF(女子申込一覧表!AA22="","",女子申込一覧表!AA22)</f>
        <v/>
      </c>
      <c r="AB124" s="9"/>
      <c r="AC124" s="48">
        <f t="shared" si="136"/>
        <v>0</v>
      </c>
      <c r="AD124" s="48">
        <f t="shared" si="137"/>
        <v>0</v>
      </c>
      <c r="AE124" s="48">
        <f t="shared" si="138"/>
        <v>0</v>
      </c>
      <c r="AF124" s="48">
        <f t="shared" si="157"/>
        <v>0</v>
      </c>
      <c r="AG124" s="48">
        <f t="shared" si="139"/>
        <v>0</v>
      </c>
      <c r="AH124" s="14" t="str">
        <f>IF(I124="","",申込書!$AB$6)</f>
        <v/>
      </c>
      <c r="AI124" s="49" t="str">
        <f t="shared" si="134"/>
        <v/>
      </c>
      <c r="AJ124" s="49" t="str">
        <f t="shared" si="93"/>
        <v/>
      </c>
      <c r="AK124" s="50"/>
      <c r="AL124" s="23"/>
      <c r="AR124">
        <v>117</v>
      </c>
      <c r="AS124">
        <f t="shared" si="159"/>
        <v>0</v>
      </c>
      <c r="AT124" t="str">
        <f t="shared" si="160"/>
        <v/>
      </c>
      <c r="AU124">
        <f t="shared" si="140"/>
        <v>0</v>
      </c>
      <c r="AV124" t="str">
        <f t="shared" si="141"/>
        <v/>
      </c>
      <c r="AW124" t="str">
        <f t="shared" si="96"/>
        <v/>
      </c>
      <c r="AX124">
        <f t="shared" si="158"/>
        <v>75</v>
      </c>
      <c r="AY124">
        <f t="shared" si="123"/>
        <v>12</v>
      </c>
      <c r="AZ124">
        <v>5</v>
      </c>
      <c r="BA124" t="str">
        <f t="shared" si="142"/>
        <v xml:space="preserve"> </v>
      </c>
      <c r="BB124">
        <v>117</v>
      </c>
      <c r="BC124" t="str">
        <f t="shared" si="124"/>
        <v/>
      </c>
      <c r="BD124" t="e">
        <f t="shared" si="143"/>
        <v>#VALUE!</v>
      </c>
      <c r="BE124" t="str">
        <f t="shared" si="144"/>
        <v/>
      </c>
      <c r="BF124" t="str">
        <f t="shared" si="145"/>
        <v/>
      </c>
      <c r="BG124" t="str">
        <f t="shared" si="135"/>
        <v/>
      </c>
      <c r="BH124">
        <f t="shared" si="146"/>
        <v>0</v>
      </c>
      <c r="BI124">
        <f t="shared" si="147"/>
        <v>0</v>
      </c>
      <c r="BJ124" t="str">
        <f t="shared" si="148"/>
        <v/>
      </c>
      <c r="BK124" s="27" t="str">
        <f>女子申込一覧表!BK22</f>
        <v/>
      </c>
      <c r="BL124" s="27" t="str">
        <f>女子申込一覧表!BL22</f>
        <v/>
      </c>
      <c r="BM124" s="27" t="str">
        <f t="shared" si="149"/>
        <v/>
      </c>
      <c r="BN124" s="27" t="str">
        <f>女子申込一覧表!BN22</f>
        <v/>
      </c>
      <c r="BO124" s="27" t="str">
        <f>女子申込一覧表!BO22</f>
        <v/>
      </c>
      <c r="BP124" s="27">
        <f>女子申込一覧表!BP22</f>
        <v>0</v>
      </c>
      <c r="BQ124" s="27" t="str">
        <f>女子申込一覧表!BQ22</f>
        <v/>
      </c>
      <c r="BR124" s="27" t="str">
        <f>女子申込一覧表!BR22</f>
        <v/>
      </c>
      <c r="BS124" s="27">
        <f>女子申込一覧表!BS22</f>
        <v>0</v>
      </c>
      <c r="BT124" s="27" t="str">
        <f t="shared" si="150"/>
        <v/>
      </c>
      <c r="BU124" s="27" t="str">
        <f t="shared" si="151"/>
        <v/>
      </c>
      <c r="BV124" s="27" t="str">
        <f t="shared" si="152"/>
        <v>999:99.99</v>
      </c>
      <c r="BW124" s="27" t="str">
        <f t="shared" si="153"/>
        <v>999:99.99</v>
      </c>
      <c r="BX124" s="27" t="str">
        <f t="shared" si="154"/>
        <v>999:99.99</v>
      </c>
      <c r="BY124" s="58" t="str">
        <f t="shared" si="118"/>
        <v>1980/1/1</v>
      </c>
      <c r="CH124" s="3" t="str">
        <f t="shared" si="126"/>
        <v/>
      </c>
      <c r="CI124" s="3" t="str">
        <f t="shared" si="127"/>
        <v/>
      </c>
      <c r="CJ124" s="3">
        <f t="shared" si="128"/>
        <v>0</v>
      </c>
      <c r="CK124" s="3" t="str">
        <f t="shared" si="129"/>
        <v/>
      </c>
      <c r="CL124" s="3">
        <f t="shared" si="130"/>
        <v>0</v>
      </c>
      <c r="CM124" s="3">
        <v>2</v>
      </c>
      <c r="CN124" s="85" t="str">
        <f t="shared" si="155"/>
        <v/>
      </c>
      <c r="CO124" s="3" t="str">
        <f t="shared" si="131"/>
        <v/>
      </c>
      <c r="CS124" s="94" t="str">
        <f t="shared" si="132"/>
        <v/>
      </c>
    </row>
    <row r="125" spans="1:97" ht="24.75" customHeight="1">
      <c r="A125" s="33" t="str">
        <f t="shared" si="156"/>
        <v/>
      </c>
      <c r="B125" s="95" t="str">
        <f>IF(女子申込一覧表!B23="","",女子申込一覧表!B23)</f>
        <v/>
      </c>
      <c r="C125" s="93" t="str">
        <f>IF(女子申込一覧表!C23="","",女子申込一覧表!C23)</f>
        <v/>
      </c>
      <c r="D125" s="95" t="str">
        <f>IF(女子申込一覧表!D23="","",女子申込一覧表!D23)</f>
        <v/>
      </c>
      <c r="E125" s="96"/>
      <c r="F125" s="96"/>
      <c r="G125" s="33" t="str">
        <f>IF(女子申込一覧表!G23="","",女子申込一覧表!G23)</f>
        <v/>
      </c>
      <c r="H125" s="84" t="str">
        <f>IF(女子申込一覧表!H23="","",女子申込一覧表!H23)</f>
        <v/>
      </c>
      <c r="I125" s="97" t="str">
        <f>IF(女子申込一覧表!I23="","",女子申込一覧表!I23)</f>
        <v/>
      </c>
      <c r="J125" s="97" t="str">
        <f>IF(女子申込一覧表!J23="","",女子申込一覧表!J23)</f>
        <v/>
      </c>
      <c r="K125" s="97" t="str">
        <f>IF(女子申込一覧表!K23="","",女子申込一覧表!K23)</f>
        <v/>
      </c>
      <c r="L125" s="97" t="str">
        <f>IF(女子申込一覧表!L23="","",女子申込一覧表!L23)</f>
        <v/>
      </c>
      <c r="M125" s="97" t="str">
        <f>IF(女子申込一覧表!M23="","",女子申込一覧表!M23)</f>
        <v/>
      </c>
      <c r="N125" s="98" t="str">
        <f>IF(女子申込一覧表!N23="","",女子申込一覧表!N23)</f>
        <v/>
      </c>
      <c r="O125" s="97" t="str">
        <f>IF(女子申込一覧表!O23="","",女子申込一覧表!O23)</f>
        <v/>
      </c>
      <c r="P125" s="97" t="str">
        <f>IF(女子申込一覧表!P23="","",女子申込一覧表!P23)</f>
        <v/>
      </c>
      <c r="Q125" s="98" t="str">
        <f>IF(女子申込一覧表!Q23="","",女子申込一覧表!Q23)</f>
        <v/>
      </c>
      <c r="R125" s="97" t="str">
        <f>IF(女子申込一覧表!R23="","",女子申込一覧表!R23)</f>
        <v/>
      </c>
      <c r="S125" s="97"/>
      <c r="T125" s="97"/>
      <c r="U125" s="97"/>
      <c r="V125" s="97"/>
      <c r="W125" s="97"/>
      <c r="X125" s="98"/>
      <c r="Y125" s="99"/>
      <c r="Z125" s="98"/>
      <c r="AA125" s="97" t="str">
        <f>IF(女子申込一覧表!AA23="","",女子申込一覧表!AA23)</f>
        <v/>
      </c>
      <c r="AB125" s="9"/>
      <c r="AC125" s="48">
        <f t="shared" si="136"/>
        <v>0</v>
      </c>
      <c r="AD125" s="48">
        <f t="shared" si="137"/>
        <v>0</v>
      </c>
      <c r="AE125" s="48">
        <f t="shared" si="138"/>
        <v>0</v>
      </c>
      <c r="AF125" s="48">
        <f t="shared" si="157"/>
        <v>0</v>
      </c>
      <c r="AG125" s="48">
        <f t="shared" si="139"/>
        <v>0</v>
      </c>
      <c r="AH125" s="14" t="str">
        <f>IF(I125="","",申込書!$AB$6)</f>
        <v/>
      </c>
      <c r="AI125" s="49" t="str">
        <f t="shared" si="134"/>
        <v/>
      </c>
      <c r="AJ125" s="49" t="str">
        <f t="shared" si="93"/>
        <v/>
      </c>
      <c r="AK125" s="50"/>
      <c r="AL125" s="23"/>
      <c r="AR125">
        <v>118</v>
      </c>
      <c r="AS125">
        <f t="shared" si="159"/>
        <v>0</v>
      </c>
      <c r="AT125" t="str">
        <f t="shared" si="160"/>
        <v/>
      </c>
      <c r="AU125">
        <f t="shared" si="140"/>
        <v>0</v>
      </c>
      <c r="AV125" t="str">
        <f t="shared" si="141"/>
        <v/>
      </c>
      <c r="AW125" t="str">
        <f t="shared" si="96"/>
        <v/>
      </c>
      <c r="AX125">
        <f t="shared" si="158"/>
        <v>75</v>
      </c>
      <c r="AY125">
        <f t="shared" si="123"/>
        <v>12</v>
      </c>
      <c r="AZ125">
        <v>5</v>
      </c>
      <c r="BA125" t="str">
        <f t="shared" si="142"/>
        <v xml:space="preserve"> </v>
      </c>
      <c r="BB125">
        <v>118</v>
      </c>
      <c r="BC125" t="str">
        <f t="shared" si="124"/>
        <v/>
      </c>
      <c r="BD125" t="e">
        <f t="shared" si="143"/>
        <v>#VALUE!</v>
      </c>
      <c r="BE125" t="str">
        <f t="shared" si="144"/>
        <v/>
      </c>
      <c r="BF125" t="str">
        <f t="shared" si="145"/>
        <v/>
      </c>
      <c r="BG125" t="str">
        <f t="shared" si="135"/>
        <v/>
      </c>
      <c r="BH125">
        <f t="shared" si="146"/>
        <v>0</v>
      </c>
      <c r="BI125">
        <f t="shared" si="147"/>
        <v>0</v>
      </c>
      <c r="BJ125" t="str">
        <f t="shared" si="148"/>
        <v/>
      </c>
      <c r="BK125" s="27" t="str">
        <f>女子申込一覧表!BK23</f>
        <v/>
      </c>
      <c r="BL125" s="27" t="str">
        <f>女子申込一覧表!BL23</f>
        <v/>
      </c>
      <c r="BM125" s="27" t="str">
        <f t="shared" si="149"/>
        <v/>
      </c>
      <c r="BN125" s="27" t="str">
        <f>女子申込一覧表!BN23</f>
        <v/>
      </c>
      <c r="BO125" s="27" t="str">
        <f>女子申込一覧表!BO23</f>
        <v/>
      </c>
      <c r="BP125" s="27">
        <f>女子申込一覧表!BP23</f>
        <v>0</v>
      </c>
      <c r="BQ125" s="27" t="str">
        <f>女子申込一覧表!BQ23</f>
        <v/>
      </c>
      <c r="BR125" s="27" t="str">
        <f>女子申込一覧表!BR23</f>
        <v/>
      </c>
      <c r="BS125" s="27">
        <f>女子申込一覧表!BS23</f>
        <v>0</v>
      </c>
      <c r="BT125" s="27" t="str">
        <f t="shared" si="150"/>
        <v/>
      </c>
      <c r="BU125" s="27" t="str">
        <f t="shared" si="151"/>
        <v/>
      </c>
      <c r="BV125" s="27" t="str">
        <f t="shared" si="152"/>
        <v>999:99.99</v>
      </c>
      <c r="BW125" s="27" t="str">
        <f t="shared" si="153"/>
        <v>999:99.99</v>
      </c>
      <c r="BX125" s="27" t="str">
        <f t="shared" si="154"/>
        <v>999:99.99</v>
      </c>
      <c r="BY125" s="58" t="str">
        <f t="shared" si="118"/>
        <v>1980/1/1</v>
      </c>
      <c r="CH125" s="3" t="str">
        <f t="shared" si="126"/>
        <v/>
      </c>
      <c r="CI125" s="3" t="str">
        <f t="shared" si="127"/>
        <v/>
      </c>
      <c r="CJ125" s="3">
        <f t="shared" si="128"/>
        <v>0</v>
      </c>
      <c r="CK125" s="3" t="str">
        <f t="shared" si="129"/>
        <v/>
      </c>
      <c r="CL125" s="3">
        <f t="shared" si="130"/>
        <v>0</v>
      </c>
      <c r="CM125" s="3">
        <v>2</v>
      </c>
      <c r="CN125" s="85" t="str">
        <f t="shared" si="155"/>
        <v/>
      </c>
      <c r="CO125" s="3" t="str">
        <f t="shared" si="131"/>
        <v/>
      </c>
      <c r="CS125" s="94" t="str">
        <f t="shared" si="132"/>
        <v/>
      </c>
    </row>
    <row r="126" spans="1:97" ht="24.75" customHeight="1">
      <c r="A126" s="33" t="str">
        <f t="shared" si="156"/>
        <v/>
      </c>
      <c r="B126" s="95" t="str">
        <f>IF(女子申込一覧表!B24="","",女子申込一覧表!B24)</f>
        <v/>
      </c>
      <c r="C126" s="93" t="str">
        <f>IF(女子申込一覧表!C24="","",女子申込一覧表!C24)</f>
        <v/>
      </c>
      <c r="D126" s="95" t="str">
        <f>IF(女子申込一覧表!D24="","",女子申込一覧表!D24)</f>
        <v/>
      </c>
      <c r="E126" s="96"/>
      <c r="F126" s="96"/>
      <c r="G126" s="33" t="str">
        <f>IF(女子申込一覧表!G24="","",女子申込一覧表!G24)</f>
        <v/>
      </c>
      <c r="H126" s="84" t="str">
        <f>IF(女子申込一覧表!H24="","",女子申込一覧表!H24)</f>
        <v/>
      </c>
      <c r="I126" s="97" t="str">
        <f>IF(女子申込一覧表!I24="","",女子申込一覧表!I24)</f>
        <v/>
      </c>
      <c r="J126" s="97" t="str">
        <f>IF(女子申込一覧表!J24="","",女子申込一覧表!J24)</f>
        <v/>
      </c>
      <c r="K126" s="97" t="str">
        <f>IF(女子申込一覧表!K24="","",女子申込一覧表!K24)</f>
        <v/>
      </c>
      <c r="L126" s="97" t="str">
        <f>IF(女子申込一覧表!L24="","",女子申込一覧表!L24)</f>
        <v/>
      </c>
      <c r="M126" s="97" t="str">
        <f>IF(女子申込一覧表!M24="","",女子申込一覧表!M24)</f>
        <v/>
      </c>
      <c r="N126" s="98" t="str">
        <f>IF(女子申込一覧表!N24="","",女子申込一覧表!N24)</f>
        <v/>
      </c>
      <c r="O126" s="97" t="str">
        <f>IF(女子申込一覧表!O24="","",女子申込一覧表!O24)</f>
        <v/>
      </c>
      <c r="P126" s="97" t="str">
        <f>IF(女子申込一覧表!P24="","",女子申込一覧表!P24)</f>
        <v/>
      </c>
      <c r="Q126" s="98" t="str">
        <f>IF(女子申込一覧表!Q24="","",女子申込一覧表!Q24)</f>
        <v/>
      </c>
      <c r="R126" s="97" t="str">
        <f>IF(女子申込一覧表!R24="","",女子申込一覧表!R24)</f>
        <v/>
      </c>
      <c r="S126" s="97"/>
      <c r="T126" s="97"/>
      <c r="U126" s="97"/>
      <c r="V126" s="97"/>
      <c r="W126" s="97"/>
      <c r="X126" s="98"/>
      <c r="Y126" s="99"/>
      <c r="Z126" s="98"/>
      <c r="AA126" s="97" t="str">
        <f>IF(女子申込一覧表!AA24="","",女子申込一覧表!AA24)</f>
        <v/>
      </c>
      <c r="AB126" s="9"/>
      <c r="AC126" s="48">
        <f t="shared" si="136"/>
        <v>0</v>
      </c>
      <c r="AD126" s="48">
        <f t="shared" si="137"/>
        <v>0</v>
      </c>
      <c r="AE126" s="48">
        <f t="shared" si="138"/>
        <v>0</v>
      </c>
      <c r="AF126" s="48">
        <f t="shared" si="157"/>
        <v>0</v>
      </c>
      <c r="AG126" s="48">
        <f t="shared" si="139"/>
        <v>0</v>
      </c>
      <c r="AH126" s="14" t="str">
        <f>IF(I126="","",申込書!$AB$6)</f>
        <v/>
      </c>
      <c r="AI126" s="49" t="str">
        <f t="shared" si="134"/>
        <v/>
      </c>
      <c r="AJ126" s="49" t="str">
        <f t="shared" si="93"/>
        <v/>
      </c>
      <c r="AK126" s="50"/>
      <c r="AR126">
        <v>119</v>
      </c>
      <c r="AS126">
        <f t="shared" si="159"/>
        <v>0</v>
      </c>
      <c r="AT126" t="str">
        <f t="shared" si="160"/>
        <v/>
      </c>
      <c r="AU126">
        <f t="shared" si="140"/>
        <v>0</v>
      </c>
      <c r="AV126" t="str">
        <f t="shared" si="141"/>
        <v/>
      </c>
      <c r="AW126" t="str">
        <f t="shared" si="96"/>
        <v/>
      </c>
      <c r="AX126">
        <f t="shared" si="158"/>
        <v>75</v>
      </c>
      <c r="AY126">
        <f t="shared" si="123"/>
        <v>12</v>
      </c>
      <c r="AZ126">
        <v>5</v>
      </c>
      <c r="BA126" t="str">
        <f t="shared" si="142"/>
        <v xml:space="preserve"> </v>
      </c>
      <c r="BB126">
        <v>119</v>
      </c>
      <c r="BC126" t="str">
        <f t="shared" si="124"/>
        <v/>
      </c>
      <c r="BD126" t="e">
        <f t="shared" si="143"/>
        <v>#VALUE!</v>
      </c>
      <c r="BE126" t="str">
        <f t="shared" si="144"/>
        <v/>
      </c>
      <c r="BF126" t="str">
        <f t="shared" si="145"/>
        <v/>
      </c>
      <c r="BG126" t="str">
        <f t="shared" si="135"/>
        <v/>
      </c>
      <c r="BH126">
        <f t="shared" si="146"/>
        <v>0</v>
      </c>
      <c r="BI126">
        <f t="shared" si="147"/>
        <v>0</v>
      </c>
      <c r="BJ126" t="str">
        <f t="shared" si="148"/>
        <v/>
      </c>
      <c r="BK126" s="27" t="str">
        <f>女子申込一覧表!BK24</f>
        <v/>
      </c>
      <c r="BL126" s="27" t="str">
        <f>女子申込一覧表!BL24</f>
        <v/>
      </c>
      <c r="BM126" s="27" t="str">
        <f t="shared" si="149"/>
        <v/>
      </c>
      <c r="BN126" s="27" t="str">
        <f>女子申込一覧表!BN24</f>
        <v/>
      </c>
      <c r="BO126" s="27" t="str">
        <f>女子申込一覧表!BO24</f>
        <v/>
      </c>
      <c r="BP126" s="27">
        <f>女子申込一覧表!BP24</f>
        <v>0</v>
      </c>
      <c r="BQ126" s="27" t="str">
        <f>女子申込一覧表!BQ24</f>
        <v/>
      </c>
      <c r="BR126" s="27" t="str">
        <f>女子申込一覧表!BR24</f>
        <v/>
      </c>
      <c r="BS126" s="27">
        <f>女子申込一覧表!BS24</f>
        <v>0</v>
      </c>
      <c r="BT126" s="27" t="str">
        <f t="shared" si="150"/>
        <v/>
      </c>
      <c r="BU126" s="27" t="str">
        <f t="shared" si="151"/>
        <v/>
      </c>
      <c r="BV126" s="27" t="str">
        <f t="shared" si="152"/>
        <v>999:99.99</v>
      </c>
      <c r="BW126" s="27" t="str">
        <f t="shared" si="153"/>
        <v>999:99.99</v>
      </c>
      <c r="BX126" s="27" t="str">
        <f t="shared" si="154"/>
        <v>999:99.99</v>
      </c>
      <c r="BY126" s="58" t="str">
        <f t="shared" si="118"/>
        <v>1980/1/1</v>
      </c>
      <c r="CH126" s="3" t="str">
        <f t="shared" si="126"/>
        <v/>
      </c>
      <c r="CI126" s="3" t="str">
        <f t="shared" si="127"/>
        <v/>
      </c>
      <c r="CJ126" s="3">
        <f t="shared" si="128"/>
        <v>0</v>
      </c>
      <c r="CK126" s="3" t="str">
        <f t="shared" si="129"/>
        <v/>
      </c>
      <c r="CL126" s="3">
        <f t="shared" si="130"/>
        <v>0</v>
      </c>
      <c r="CM126" s="3">
        <v>2</v>
      </c>
      <c r="CN126" s="85" t="str">
        <f t="shared" si="155"/>
        <v/>
      </c>
      <c r="CO126" s="3" t="str">
        <f t="shared" si="131"/>
        <v/>
      </c>
      <c r="CS126" s="94" t="str">
        <f t="shared" si="132"/>
        <v/>
      </c>
    </row>
    <row r="127" spans="1:97" ht="24.75" customHeight="1">
      <c r="A127" s="33" t="str">
        <f t="shared" si="156"/>
        <v/>
      </c>
      <c r="B127" s="95" t="str">
        <f>IF(女子申込一覧表!B25="","",女子申込一覧表!B25)</f>
        <v/>
      </c>
      <c r="C127" s="93" t="str">
        <f>IF(女子申込一覧表!C25="","",女子申込一覧表!C25)</f>
        <v/>
      </c>
      <c r="D127" s="95" t="str">
        <f>IF(女子申込一覧表!D25="","",女子申込一覧表!D25)</f>
        <v/>
      </c>
      <c r="E127" s="96"/>
      <c r="F127" s="96"/>
      <c r="G127" s="33" t="str">
        <f>IF(女子申込一覧表!G25="","",女子申込一覧表!G25)</f>
        <v/>
      </c>
      <c r="H127" s="84" t="str">
        <f>IF(女子申込一覧表!H25="","",女子申込一覧表!H25)</f>
        <v/>
      </c>
      <c r="I127" s="97" t="str">
        <f>IF(女子申込一覧表!I25="","",女子申込一覧表!I25)</f>
        <v/>
      </c>
      <c r="J127" s="97" t="str">
        <f>IF(女子申込一覧表!J25="","",女子申込一覧表!J25)</f>
        <v/>
      </c>
      <c r="K127" s="97" t="str">
        <f>IF(女子申込一覧表!K25="","",女子申込一覧表!K25)</f>
        <v/>
      </c>
      <c r="L127" s="97" t="str">
        <f>IF(女子申込一覧表!L25="","",女子申込一覧表!L25)</f>
        <v/>
      </c>
      <c r="M127" s="97" t="str">
        <f>IF(女子申込一覧表!M25="","",女子申込一覧表!M25)</f>
        <v/>
      </c>
      <c r="N127" s="98" t="str">
        <f>IF(女子申込一覧表!N25="","",女子申込一覧表!N25)</f>
        <v/>
      </c>
      <c r="O127" s="97" t="str">
        <f>IF(女子申込一覧表!O25="","",女子申込一覧表!O25)</f>
        <v/>
      </c>
      <c r="P127" s="97" t="str">
        <f>IF(女子申込一覧表!P25="","",女子申込一覧表!P25)</f>
        <v/>
      </c>
      <c r="Q127" s="98" t="str">
        <f>IF(女子申込一覧表!Q25="","",女子申込一覧表!Q25)</f>
        <v/>
      </c>
      <c r="R127" s="97" t="str">
        <f>IF(女子申込一覧表!R25="","",女子申込一覧表!R25)</f>
        <v/>
      </c>
      <c r="S127" s="97"/>
      <c r="T127" s="97"/>
      <c r="U127" s="97"/>
      <c r="V127" s="97"/>
      <c r="W127" s="97"/>
      <c r="X127" s="98"/>
      <c r="Y127" s="99"/>
      <c r="Z127" s="98"/>
      <c r="AA127" s="97" t="str">
        <f>IF(女子申込一覧表!AA25="","",女子申込一覧表!AA25)</f>
        <v/>
      </c>
      <c r="AB127" s="9"/>
      <c r="AC127" s="48">
        <f t="shared" si="136"/>
        <v>0</v>
      </c>
      <c r="AD127" s="48">
        <f t="shared" si="137"/>
        <v>0</v>
      </c>
      <c r="AE127" s="48">
        <f t="shared" si="138"/>
        <v>0</v>
      </c>
      <c r="AF127" s="48">
        <f t="shared" si="157"/>
        <v>0</v>
      </c>
      <c r="AG127" s="48">
        <f t="shared" si="139"/>
        <v>0</v>
      </c>
      <c r="AH127" s="14" t="str">
        <f>IF(I127="","",申込書!$AB$6)</f>
        <v/>
      </c>
      <c r="AI127" s="49" t="str">
        <f t="shared" si="134"/>
        <v/>
      </c>
      <c r="AJ127" s="49" t="str">
        <f t="shared" si="93"/>
        <v/>
      </c>
      <c r="AK127" s="50"/>
      <c r="AR127">
        <v>120</v>
      </c>
      <c r="AS127">
        <f t="shared" si="159"/>
        <v>0</v>
      </c>
      <c r="AT127" t="str">
        <f t="shared" si="160"/>
        <v/>
      </c>
      <c r="AU127">
        <f t="shared" si="140"/>
        <v>0</v>
      </c>
      <c r="AV127" t="str">
        <f t="shared" si="141"/>
        <v/>
      </c>
      <c r="AW127" t="str">
        <f t="shared" si="96"/>
        <v/>
      </c>
      <c r="AX127">
        <f t="shared" si="158"/>
        <v>75</v>
      </c>
      <c r="AY127">
        <f t="shared" si="123"/>
        <v>12</v>
      </c>
      <c r="AZ127">
        <v>5</v>
      </c>
      <c r="BA127" t="str">
        <f t="shared" si="142"/>
        <v xml:space="preserve"> </v>
      </c>
      <c r="BB127">
        <v>120</v>
      </c>
      <c r="BC127" t="str">
        <f t="shared" si="124"/>
        <v/>
      </c>
      <c r="BD127" t="e">
        <f t="shared" si="143"/>
        <v>#VALUE!</v>
      </c>
      <c r="BE127" t="str">
        <f t="shared" si="144"/>
        <v/>
      </c>
      <c r="BF127" t="str">
        <f t="shared" si="145"/>
        <v/>
      </c>
      <c r="BG127" t="str">
        <f t="shared" si="135"/>
        <v/>
      </c>
      <c r="BH127">
        <f t="shared" si="146"/>
        <v>0</v>
      </c>
      <c r="BI127">
        <f t="shared" si="147"/>
        <v>0</v>
      </c>
      <c r="BJ127" t="str">
        <f t="shared" si="148"/>
        <v/>
      </c>
      <c r="BK127" s="27" t="str">
        <f>女子申込一覧表!BK25</f>
        <v/>
      </c>
      <c r="BL127" s="27" t="str">
        <f>女子申込一覧表!BL25</f>
        <v/>
      </c>
      <c r="BM127" s="27" t="str">
        <f t="shared" si="149"/>
        <v/>
      </c>
      <c r="BN127" s="27" t="str">
        <f>女子申込一覧表!BN25</f>
        <v/>
      </c>
      <c r="BO127" s="27" t="str">
        <f>女子申込一覧表!BO25</f>
        <v/>
      </c>
      <c r="BP127" s="27">
        <f>女子申込一覧表!BP25</f>
        <v>0</v>
      </c>
      <c r="BQ127" s="27" t="str">
        <f>女子申込一覧表!BQ25</f>
        <v/>
      </c>
      <c r="BR127" s="27" t="str">
        <f>女子申込一覧表!BR25</f>
        <v/>
      </c>
      <c r="BS127" s="27">
        <f>女子申込一覧表!BS25</f>
        <v>0</v>
      </c>
      <c r="BT127" s="27" t="str">
        <f t="shared" si="150"/>
        <v/>
      </c>
      <c r="BU127" s="27" t="str">
        <f t="shared" si="151"/>
        <v/>
      </c>
      <c r="BV127" s="27" t="str">
        <f t="shared" si="152"/>
        <v>999:99.99</v>
      </c>
      <c r="BW127" s="27" t="str">
        <f t="shared" si="153"/>
        <v>999:99.99</v>
      </c>
      <c r="BX127" s="27" t="str">
        <f t="shared" si="154"/>
        <v>999:99.99</v>
      </c>
      <c r="BY127" s="58" t="str">
        <f t="shared" si="118"/>
        <v>1980/1/1</v>
      </c>
      <c r="CH127" s="3" t="str">
        <f t="shared" si="126"/>
        <v/>
      </c>
      <c r="CI127" s="3" t="str">
        <f t="shared" si="127"/>
        <v/>
      </c>
      <c r="CJ127" s="3">
        <f t="shared" si="128"/>
        <v>0</v>
      </c>
      <c r="CK127" s="3" t="str">
        <f t="shared" si="129"/>
        <v/>
      </c>
      <c r="CL127" s="3">
        <f t="shared" si="130"/>
        <v>0</v>
      </c>
      <c r="CM127" s="3">
        <v>2</v>
      </c>
      <c r="CN127" s="85" t="str">
        <f t="shared" si="155"/>
        <v/>
      </c>
      <c r="CO127" s="3" t="str">
        <f t="shared" si="131"/>
        <v/>
      </c>
      <c r="CS127" s="94" t="str">
        <f t="shared" si="132"/>
        <v/>
      </c>
    </row>
    <row r="128" spans="1:97" ht="24.75" customHeight="1">
      <c r="A128" s="33" t="str">
        <f t="shared" si="156"/>
        <v/>
      </c>
      <c r="B128" s="95" t="str">
        <f>IF(女子申込一覧表!B26="","",女子申込一覧表!B26)</f>
        <v/>
      </c>
      <c r="C128" s="93" t="str">
        <f>IF(女子申込一覧表!C26="","",女子申込一覧表!C26)</f>
        <v/>
      </c>
      <c r="D128" s="95" t="str">
        <f>IF(女子申込一覧表!D26="","",女子申込一覧表!D26)</f>
        <v/>
      </c>
      <c r="E128" s="96"/>
      <c r="F128" s="96"/>
      <c r="G128" s="33" t="str">
        <f>IF(女子申込一覧表!G26="","",女子申込一覧表!G26)</f>
        <v/>
      </c>
      <c r="H128" s="84" t="str">
        <f>IF(女子申込一覧表!H26="","",女子申込一覧表!H26)</f>
        <v/>
      </c>
      <c r="I128" s="97" t="str">
        <f>IF(女子申込一覧表!I26="","",女子申込一覧表!I26)</f>
        <v/>
      </c>
      <c r="J128" s="97" t="str">
        <f>IF(女子申込一覧表!J26="","",女子申込一覧表!J26)</f>
        <v/>
      </c>
      <c r="K128" s="97" t="str">
        <f>IF(女子申込一覧表!K26="","",女子申込一覧表!K26)</f>
        <v/>
      </c>
      <c r="L128" s="97" t="str">
        <f>IF(女子申込一覧表!L26="","",女子申込一覧表!L26)</f>
        <v/>
      </c>
      <c r="M128" s="97" t="str">
        <f>IF(女子申込一覧表!M26="","",女子申込一覧表!M26)</f>
        <v/>
      </c>
      <c r="N128" s="98" t="str">
        <f>IF(女子申込一覧表!N26="","",女子申込一覧表!N26)</f>
        <v/>
      </c>
      <c r="O128" s="97" t="str">
        <f>IF(女子申込一覧表!O26="","",女子申込一覧表!O26)</f>
        <v/>
      </c>
      <c r="P128" s="97" t="str">
        <f>IF(女子申込一覧表!P26="","",女子申込一覧表!P26)</f>
        <v/>
      </c>
      <c r="Q128" s="98" t="str">
        <f>IF(女子申込一覧表!Q26="","",女子申込一覧表!Q26)</f>
        <v/>
      </c>
      <c r="R128" s="97" t="str">
        <f>IF(女子申込一覧表!R26="","",女子申込一覧表!R26)</f>
        <v/>
      </c>
      <c r="S128" s="97"/>
      <c r="T128" s="97"/>
      <c r="U128" s="97"/>
      <c r="V128" s="97"/>
      <c r="W128" s="97"/>
      <c r="X128" s="98"/>
      <c r="Y128" s="99"/>
      <c r="Z128" s="98"/>
      <c r="AA128" s="97" t="str">
        <f>IF(女子申込一覧表!AA26="","",女子申込一覧表!AA26)</f>
        <v/>
      </c>
      <c r="AB128" s="9"/>
      <c r="AC128" s="48">
        <f t="shared" si="136"/>
        <v>0</v>
      </c>
      <c r="AD128" s="48">
        <f t="shared" si="137"/>
        <v>0</v>
      </c>
      <c r="AE128" s="48">
        <f t="shared" si="138"/>
        <v>0</v>
      </c>
      <c r="AF128" s="48">
        <f t="shared" si="157"/>
        <v>0</v>
      </c>
      <c r="AG128" s="48">
        <f t="shared" si="139"/>
        <v>0</v>
      </c>
      <c r="AH128" s="14" t="str">
        <f>IF(I128="","",申込書!$AB$6)</f>
        <v/>
      </c>
      <c r="AI128" s="49" t="str">
        <f t="shared" si="134"/>
        <v/>
      </c>
      <c r="AJ128" s="49" t="str">
        <f t="shared" si="93"/>
        <v/>
      </c>
      <c r="AK128" s="50"/>
      <c r="AR128">
        <v>121</v>
      </c>
      <c r="AS128">
        <f t="shared" si="159"/>
        <v>0</v>
      </c>
      <c r="AT128" t="str">
        <f t="shared" si="160"/>
        <v/>
      </c>
      <c r="AU128">
        <f t="shared" si="140"/>
        <v>0</v>
      </c>
      <c r="AV128" t="str">
        <f t="shared" si="141"/>
        <v/>
      </c>
      <c r="AW128" t="str">
        <f t="shared" si="96"/>
        <v/>
      </c>
      <c r="AX128">
        <f t="shared" si="158"/>
        <v>75</v>
      </c>
      <c r="AY128">
        <f t="shared" si="123"/>
        <v>12</v>
      </c>
      <c r="AZ128">
        <v>5</v>
      </c>
      <c r="BA128" t="str">
        <f t="shared" si="142"/>
        <v xml:space="preserve"> </v>
      </c>
      <c r="BB128">
        <v>121</v>
      </c>
      <c r="BC128" t="str">
        <f t="shared" si="124"/>
        <v/>
      </c>
      <c r="BD128" t="e">
        <f t="shared" si="143"/>
        <v>#VALUE!</v>
      </c>
      <c r="BE128" t="str">
        <f t="shared" si="144"/>
        <v/>
      </c>
      <c r="BF128" t="str">
        <f t="shared" si="145"/>
        <v/>
      </c>
      <c r="BG128" t="str">
        <f t="shared" si="135"/>
        <v/>
      </c>
      <c r="BH128">
        <f t="shared" si="146"/>
        <v>0</v>
      </c>
      <c r="BI128">
        <f t="shared" si="147"/>
        <v>0</v>
      </c>
      <c r="BJ128" t="str">
        <f t="shared" si="148"/>
        <v/>
      </c>
      <c r="BK128" s="27" t="str">
        <f>女子申込一覧表!BK26</f>
        <v/>
      </c>
      <c r="BL128" s="27" t="str">
        <f>女子申込一覧表!BL26</f>
        <v/>
      </c>
      <c r="BM128" s="27" t="str">
        <f t="shared" si="149"/>
        <v/>
      </c>
      <c r="BN128" s="27" t="str">
        <f>女子申込一覧表!BN26</f>
        <v/>
      </c>
      <c r="BO128" s="27" t="str">
        <f>女子申込一覧表!BO26</f>
        <v/>
      </c>
      <c r="BP128" s="27">
        <f>女子申込一覧表!BP26</f>
        <v>0</v>
      </c>
      <c r="BQ128" s="27" t="str">
        <f>女子申込一覧表!BQ26</f>
        <v/>
      </c>
      <c r="BR128" s="27" t="str">
        <f>女子申込一覧表!BR26</f>
        <v/>
      </c>
      <c r="BS128" s="27">
        <f>女子申込一覧表!BS26</f>
        <v>0</v>
      </c>
      <c r="BT128" s="27" t="str">
        <f t="shared" si="150"/>
        <v/>
      </c>
      <c r="BU128" s="27" t="str">
        <f t="shared" si="151"/>
        <v/>
      </c>
      <c r="BV128" s="27" t="str">
        <f t="shared" si="152"/>
        <v>999:99.99</v>
      </c>
      <c r="BW128" s="27" t="str">
        <f t="shared" si="153"/>
        <v>999:99.99</v>
      </c>
      <c r="BX128" s="27" t="str">
        <f t="shared" si="154"/>
        <v>999:99.99</v>
      </c>
      <c r="BY128" s="58" t="str">
        <f t="shared" si="118"/>
        <v>1980/1/1</v>
      </c>
      <c r="CH128" s="3" t="str">
        <f t="shared" si="126"/>
        <v/>
      </c>
      <c r="CI128" s="3" t="str">
        <f t="shared" si="127"/>
        <v/>
      </c>
      <c r="CJ128" s="3">
        <f t="shared" si="128"/>
        <v>0</v>
      </c>
      <c r="CK128" s="3" t="str">
        <f t="shared" si="129"/>
        <v/>
      </c>
      <c r="CL128" s="3">
        <f t="shared" si="130"/>
        <v>0</v>
      </c>
      <c r="CM128" s="3">
        <v>2</v>
      </c>
      <c r="CN128" s="85" t="str">
        <f t="shared" si="155"/>
        <v/>
      </c>
      <c r="CO128" s="3" t="str">
        <f t="shared" si="131"/>
        <v/>
      </c>
      <c r="CS128" s="94" t="str">
        <f t="shared" si="132"/>
        <v/>
      </c>
    </row>
    <row r="129" spans="1:97" ht="24.75" customHeight="1">
      <c r="A129" s="33" t="str">
        <f t="shared" si="156"/>
        <v/>
      </c>
      <c r="B129" s="95" t="str">
        <f>IF(女子申込一覧表!B27="","",女子申込一覧表!B27)</f>
        <v/>
      </c>
      <c r="C129" s="93" t="str">
        <f>IF(女子申込一覧表!C27="","",女子申込一覧表!C27)</f>
        <v/>
      </c>
      <c r="D129" s="95" t="str">
        <f>IF(女子申込一覧表!D27="","",女子申込一覧表!D27)</f>
        <v/>
      </c>
      <c r="E129" s="96"/>
      <c r="F129" s="96"/>
      <c r="G129" s="33" t="str">
        <f>IF(女子申込一覧表!G27="","",女子申込一覧表!G27)</f>
        <v/>
      </c>
      <c r="H129" s="84" t="str">
        <f>IF(女子申込一覧表!H27="","",女子申込一覧表!H27)</f>
        <v/>
      </c>
      <c r="I129" s="97" t="str">
        <f>IF(女子申込一覧表!I27="","",女子申込一覧表!I27)</f>
        <v/>
      </c>
      <c r="J129" s="97" t="str">
        <f>IF(女子申込一覧表!J27="","",女子申込一覧表!J27)</f>
        <v/>
      </c>
      <c r="K129" s="97" t="str">
        <f>IF(女子申込一覧表!K27="","",女子申込一覧表!K27)</f>
        <v/>
      </c>
      <c r="L129" s="97" t="str">
        <f>IF(女子申込一覧表!L27="","",女子申込一覧表!L27)</f>
        <v/>
      </c>
      <c r="M129" s="97" t="str">
        <f>IF(女子申込一覧表!M27="","",女子申込一覧表!M27)</f>
        <v/>
      </c>
      <c r="N129" s="98" t="str">
        <f>IF(女子申込一覧表!N27="","",女子申込一覧表!N27)</f>
        <v/>
      </c>
      <c r="O129" s="97" t="str">
        <f>IF(女子申込一覧表!O27="","",女子申込一覧表!O27)</f>
        <v/>
      </c>
      <c r="P129" s="97" t="str">
        <f>IF(女子申込一覧表!P27="","",女子申込一覧表!P27)</f>
        <v/>
      </c>
      <c r="Q129" s="98" t="str">
        <f>IF(女子申込一覧表!Q27="","",女子申込一覧表!Q27)</f>
        <v/>
      </c>
      <c r="R129" s="97" t="str">
        <f>IF(女子申込一覧表!R27="","",女子申込一覧表!R27)</f>
        <v/>
      </c>
      <c r="S129" s="97"/>
      <c r="T129" s="97"/>
      <c r="U129" s="97"/>
      <c r="V129" s="97"/>
      <c r="W129" s="97"/>
      <c r="X129" s="98"/>
      <c r="Y129" s="99"/>
      <c r="Z129" s="98"/>
      <c r="AA129" s="97" t="str">
        <f>IF(女子申込一覧表!AA27="","",女子申込一覧表!AA27)</f>
        <v/>
      </c>
      <c r="AB129" s="9"/>
      <c r="AC129" s="48">
        <f t="shared" si="136"/>
        <v>0</v>
      </c>
      <c r="AD129" s="48">
        <f t="shared" si="137"/>
        <v>0</v>
      </c>
      <c r="AE129" s="48">
        <f t="shared" si="138"/>
        <v>0</v>
      </c>
      <c r="AF129" s="48">
        <f t="shared" si="157"/>
        <v>0</v>
      </c>
      <c r="AG129" s="48">
        <f t="shared" si="139"/>
        <v>0</v>
      </c>
      <c r="AH129" s="14" t="str">
        <f>IF(I129="","",申込書!$AB$6)</f>
        <v/>
      </c>
      <c r="AI129" s="49" t="str">
        <f t="shared" si="134"/>
        <v/>
      </c>
      <c r="AJ129" s="49" t="str">
        <f t="shared" si="93"/>
        <v/>
      </c>
      <c r="AK129" s="50"/>
      <c r="AR129">
        <v>122</v>
      </c>
      <c r="AS129">
        <f t="shared" si="159"/>
        <v>0</v>
      </c>
      <c r="AT129" t="str">
        <f t="shared" si="160"/>
        <v/>
      </c>
      <c r="AU129">
        <f t="shared" si="140"/>
        <v>0</v>
      </c>
      <c r="AV129" t="str">
        <f t="shared" si="141"/>
        <v/>
      </c>
      <c r="AW129" t="str">
        <f t="shared" si="96"/>
        <v/>
      </c>
      <c r="AX129">
        <f t="shared" si="158"/>
        <v>75</v>
      </c>
      <c r="AY129">
        <f t="shared" si="123"/>
        <v>12</v>
      </c>
      <c r="AZ129">
        <v>5</v>
      </c>
      <c r="BA129" t="str">
        <f t="shared" si="142"/>
        <v xml:space="preserve"> </v>
      </c>
      <c r="BB129">
        <v>122</v>
      </c>
      <c r="BC129" t="str">
        <f t="shared" si="124"/>
        <v/>
      </c>
      <c r="BD129" t="e">
        <f t="shared" si="143"/>
        <v>#VALUE!</v>
      </c>
      <c r="BE129" t="str">
        <f t="shared" si="144"/>
        <v/>
      </c>
      <c r="BF129" t="str">
        <f t="shared" si="145"/>
        <v/>
      </c>
      <c r="BG129" t="str">
        <f t="shared" si="135"/>
        <v/>
      </c>
      <c r="BH129">
        <f t="shared" si="146"/>
        <v>0</v>
      </c>
      <c r="BI129">
        <f t="shared" si="147"/>
        <v>0</v>
      </c>
      <c r="BJ129" t="str">
        <f t="shared" si="148"/>
        <v/>
      </c>
      <c r="BK129" s="27" t="str">
        <f>女子申込一覧表!BK27</f>
        <v/>
      </c>
      <c r="BL129" s="27" t="str">
        <f>女子申込一覧表!BL27</f>
        <v/>
      </c>
      <c r="BM129" s="27" t="str">
        <f t="shared" si="149"/>
        <v/>
      </c>
      <c r="BN129" s="27" t="str">
        <f>女子申込一覧表!BN27</f>
        <v/>
      </c>
      <c r="BO129" s="27" t="str">
        <f>女子申込一覧表!BO27</f>
        <v/>
      </c>
      <c r="BP129" s="27">
        <f>女子申込一覧表!BP27</f>
        <v>0</v>
      </c>
      <c r="BQ129" s="27" t="str">
        <f>女子申込一覧表!BQ27</f>
        <v/>
      </c>
      <c r="BR129" s="27" t="str">
        <f>女子申込一覧表!BR27</f>
        <v/>
      </c>
      <c r="BS129" s="27">
        <f>女子申込一覧表!BS27</f>
        <v>0</v>
      </c>
      <c r="BT129" s="27" t="str">
        <f t="shared" si="150"/>
        <v/>
      </c>
      <c r="BU129" s="27" t="str">
        <f t="shared" si="151"/>
        <v/>
      </c>
      <c r="BV129" s="27" t="str">
        <f t="shared" si="152"/>
        <v>999:99.99</v>
      </c>
      <c r="BW129" s="27" t="str">
        <f t="shared" si="153"/>
        <v>999:99.99</v>
      </c>
      <c r="BX129" s="27" t="str">
        <f t="shared" si="154"/>
        <v>999:99.99</v>
      </c>
      <c r="BY129" s="58" t="str">
        <f t="shared" si="118"/>
        <v>1980/1/1</v>
      </c>
      <c r="CH129" s="3" t="str">
        <f t="shared" si="126"/>
        <v/>
      </c>
      <c r="CI129" s="3" t="str">
        <f t="shared" si="127"/>
        <v/>
      </c>
      <c r="CJ129" s="3">
        <f t="shared" si="128"/>
        <v>0</v>
      </c>
      <c r="CK129" s="3" t="str">
        <f t="shared" si="129"/>
        <v/>
      </c>
      <c r="CL129" s="3">
        <f t="shared" si="130"/>
        <v>0</v>
      </c>
      <c r="CM129" s="3">
        <v>2</v>
      </c>
      <c r="CN129" s="85" t="str">
        <f t="shared" si="155"/>
        <v/>
      </c>
      <c r="CO129" s="3" t="str">
        <f t="shared" si="131"/>
        <v/>
      </c>
      <c r="CS129" s="94" t="str">
        <f t="shared" si="132"/>
        <v/>
      </c>
    </row>
    <row r="130" spans="1:97" ht="24.75" customHeight="1">
      <c r="A130" s="33" t="str">
        <f t="shared" si="156"/>
        <v/>
      </c>
      <c r="B130" s="95" t="str">
        <f>IF(女子申込一覧表!B28="","",女子申込一覧表!B28)</f>
        <v/>
      </c>
      <c r="C130" s="93" t="str">
        <f>IF(女子申込一覧表!C28="","",女子申込一覧表!C28)</f>
        <v/>
      </c>
      <c r="D130" s="95" t="str">
        <f>IF(女子申込一覧表!D28="","",女子申込一覧表!D28)</f>
        <v/>
      </c>
      <c r="E130" s="96"/>
      <c r="F130" s="96"/>
      <c r="G130" s="33" t="str">
        <f>IF(女子申込一覧表!G28="","",女子申込一覧表!G28)</f>
        <v/>
      </c>
      <c r="H130" s="84" t="str">
        <f>IF(女子申込一覧表!H28="","",女子申込一覧表!H28)</f>
        <v/>
      </c>
      <c r="I130" s="97" t="str">
        <f>IF(女子申込一覧表!I28="","",女子申込一覧表!I28)</f>
        <v/>
      </c>
      <c r="J130" s="97" t="str">
        <f>IF(女子申込一覧表!J28="","",女子申込一覧表!J28)</f>
        <v/>
      </c>
      <c r="K130" s="97" t="str">
        <f>IF(女子申込一覧表!K28="","",女子申込一覧表!K28)</f>
        <v/>
      </c>
      <c r="L130" s="97" t="str">
        <f>IF(女子申込一覧表!L28="","",女子申込一覧表!L28)</f>
        <v/>
      </c>
      <c r="M130" s="97" t="str">
        <f>IF(女子申込一覧表!M28="","",女子申込一覧表!M28)</f>
        <v/>
      </c>
      <c r="N130" s="98" t="str">
        <f>IF(女子申込一覧表!N28="","",女子申込一覧表!N28)</f>
        <v/>
      </c>
      <c r="O130" s="97" t="str">
        <f>IF(女子申込一覧表!O28="","",女子申込一覧表!O28)</f>
        <v/>
      </c>
      <c r="P130" s="97" t="str">
        <f>IF(女子申込一覧表!P28="","",女子申込一覧表!P28)</f>
        <v/>
      </c>
      <c r="Q130" s="98" t="str">
        <f>IF(女子申込一覧表!Q28="","",女子申込一覧表!Q28)</f>
        <v/>
      </c>
      <c r="R130" s="97" t="str">
        <f>IF(女子申込一覧表!R28="","",女子申込一覧表!R28)</f>
        <v/>
      </c>
      <c r="S130" s="97"/>
      <c r="T130" s="97"/>
      <c r="U130" s="97"/>
      <c r="V130" s="97"/>
      <c r="W130" s="97"/>
      <c r="X130" s="98"/>
      <c r="Y130" s="99"/>
      <c r="Z130" s="98"/>
      <c r="AA130" s="97" t="str">
        <f>IF(女子申込一覧表!AA28="","",女子申込一覧表!AA28)</f>
        <v/>
      </c>
      <c r="AB130" s="9"/>
      <c r="AC130" s="48">
        <f t="shared" si="136"/>
        <v>0</v>
      </c>
      <c r="AD130" s="48">
        <f t="shared" si="137"/>
        <v>0</v>
      </c>
      <c r="AE130" s="48">
        <f t="shared" si="138"/>
        <v>0</v>
      </c>
      <c r="AF130" s="48">
        <f t="shared" si="157"/>
        <v>0</v>
      </c>
      <c r="AG130" s="48">
        <f t="shared" si="139"/>
        <v>0</v>
      </c>
      <c r="AH130" s="14" t="str">
        <f>IF(I130="","",申込書!$AB$6)</f>
        <v/>
      </c>
      <c r="AI130" s="49" t="str">
        <f t="shared" si="134"/>
        <v/>
      </c>
      <c r="AJ130" s="49" t="str">
        <f t="shared" si="93"/>
        <v/>
      </c>
      <c r="AK130" s="50"/>
      <c r="AR130">
        <v>123</v>
      </c>
      <c r="AS130">
        <f t="shared" si="159"/>
        <v>0</v>
      </c>
      <c r="AT130" t="str">
        <f t="shared" si="160"/>
        <v/>
      </c>
      <c r="AU130">
        <f t="shared" si="140"/>
        <v>0</v>
      </c>
      <c r="AV130" t="str">
        <f t="shared" si="141"/>
        <v/>
      </c>
      <c r="AW130" t="str">
        <f t="shared" si="96"/>
        <v/>
      </c>
      <c r="AX130">
        <f t="shared" si="158"/>
        <v>75</v>
      </c>
      <c r="AY130">
        <f t="shared" si="123"/>
        <v>12</v>
      </c>
      <c r="AZ130">
        <v>5</v>
      </c>
      <c r="BA130" t="str">
        <f t="shared" si="142"/>
        <v xml:space="preserve"> </v>
      </c>
      <c r="BB130">
        <v>123</v>
      </c>
      <c r="BC130" t="str">
        <f t="shared" si="124"/>
        <v/>
      </c>
      <c r="BD130" t="e">
        <f t="shared" si="143"/>
        <v>#VALUE!</v>
      </c>
      <c r="BE130" t="str">
        <f t="shared" si="144"/>
        <v/>
      </c>
      <c r="BF130" t="str">
        <f t="shared" si="145"/>
        <v/>
      </c>
      <c r="BG130" t="str">
        <f t="shared" si="135"/>
        <v/>
      </c>
      <c r="BH130">
        <f t="shared" si="146"/>
        <v>0</v>
      </c>
      <c r="BI130">
        <f t="shared" si="147"/>
        <v>0</v>
      </c>
      <c r="BJ130" t="str">
        <f t="shared" si="148"/>
        <v/>
      </c>
      <c r="BK130" s="27" t="str">
        <f>女子申込一覧表!BK28</f>
        <v/>
      </c>
      <c r="BL130" s="27" t="str">
        <f>女子申込一覧表!BL28</f>
        <v/>
      </c>
      <c r="BM130" s="27" t="str">
        <f t="shared" si="149"/>
        <v/>
      </c>
      <c r="BN130" s="27" t="str">
        <f>女子申込一覧表!BN28</f>
        <v/>
      </c>
      <c r="BO130" s="27" t="str">
        <f>女子申込一覧表!BO28</f>
        <v/>
      </c>
      <c r="BP130" s="27">
        <f>女子申込一覧表!BP28</f>
        <v>0</v>
      </c>
      <c r="BQ130" s="27" t="str">
        <f>女子申込一覧表!BQ28</f>
        <v/>
      </c>
      <c r="BR130" s="27" t="str">
        <f>女子申込一覧表!BR28</f>
        <v/>
      </c>
      <c r="BS130" s="27">
        <f>女子申込一覧表!BS28</f>
        <v>0</v>
      </c>
      <c r="BT130" s="27" t="str">
        <f t="shared" si="150"/>
        <v/>
      </c>
      <c r="BU130" s="27" t="str">
        <f t="shared" si="151"/>
        <v/>
      </c>
      <c r="BV130" s="27" t="str">
        <f t="shared" si="152"/>
        <v>999:99.99</v>
      </c>
      <c r="BW130" s="27" t="str">
        <f t="shared" si="153"/>
        <v>999:99.99</v>
      </c>
      <c r="BX130" s="27" t="str">
        <f t="shared" si="154"/>
        <v>999:99.99</v>
      </c>
      <c r="BY130" s="58" t="str">
        <f t="shared" si="118"/>
        <v>1980/1/1</v>
      </c>
      <c r="CH130" s="3" t="str">
        <f t="shared" si="126"/>
        <v/>
      </c>
      <c r="CI130" s="3" t="str">
        <f t="shared" si="127"/>
        <v/>
      </c>
      <c r="CJ130" s="3">
        <f t="shared" si="128"/>
        <v>0</v>
      </c>
      <c r="CK130" s="3" t="str">
        <f t="shared" si="129"/>
        <v/>
      </c>
      <c r="CL130" s="3">
        <f t="shared" si="130"/>
        <v>0</v>
      </c>
      <c r="CM130" s="3">
        <v>2</v>
      </c>
      <c r="CN130" s="85" t="str">
        <f t="shared" si="155"/>
        <v/>
      </c>
      <c r="CO130" s="3" t="str">
        <f t="shared" si="131"/>
        <v/>
      </c>
      <c r="CS130" s="94" t="str">
        <f t="shared" si="132"/>
        <v/>
      </c>
    </row>
    <row r="131" spans="1:97" ht="24.75" customHeight="1">
      <c r="A131" s="33" t="str">
        <f t="shared" si="156"/>
        <v/>
      </c>
      <c r="B131" s="95" t="str">
        <f>IF(女子申込一覧表!B29="","",女子申込一覧表!B29)</f>
        <v/>
      </c>
      <c r="C131" s="93" t="str">
        <f>IF(女子申込一覧表!C29="","",女子申込一覧表!C29)</f>
        <v/>
      </c>
      <c r="D131" s="95" t="str">
        <f>IF(女子申込一覧表!D29="","",女子申込一覧表!D29)</f>
        <v/>
      </c>
      <c r="E131" s="96"/>
      <c r="F131" s="96"/>
      <c r="G131" s="33" t="str">
        <f>IF(女子申込一覧表!G29="","",女子申込一覧表!G29)</f>
        <v/>
      </c>
      <c r="H131" s="84" t="str">
        <f>IF(女子申込一覧表!H29="","",女子申込一覧表!H29)</f>
        <v/>
      </c>
      <c r="I131" s="97" t="str">
        <f>IF(女子申込一覧表!I29="","",女子申込一覧表!I29)</f>
        <v/>
      </c>
      <c r="J131" s="97" t="str">
        <f>IF(女子申込一覧表!J29="","",女子申込一覧表!J29)</f>
        <v/>
      </c>
      <c r="K131" s="97" t="str">
        <f>IF(女子申込一覧表!K29="","",女子申込一覧表!K29)</f>
        <v/>
      </c>
      <c r="L131" s="97" t="str">
        <f>IF(女子申込一覧表!L29="","",女子申込一覧表!L29)</f>
        <v/>
      </c>
      <c r="M131" s="97" t="str">
        <f>IF(女子申込一覧表!M29="","",女子申込一覧表!M29)</f>
        <v/>
      </c>
      <c r="N131" s="98" t="str">
        <f>IF(女子申込一覧表!N29="","",女子申込一覧表!N29)</f>
        <v/>
      </c>
      <c r="O131" s="97" t="str">
        <f>IF(女子申込一覧表!O29="","",女子申込一覧表!O29)</f>
        <v/>
      </c>
      <c r="P131" s="97" t="str">
        <f>IF(女子申込一覧表!P29="","",女子申込一覧表!P29)</f>
        <v/>
      </c>
      <c r="Q131" s="98" t="str">
        <f>IF(女子申込一覧表!Q29="","",女子申込一覧表!Q29)</f>
        <v/>
      </c>
      <c r="R131" s="97" t="str">
        <f>IF(女子申込一覧表!R29="","",女子申込一覧表!R29)</f>
        <v/>
      </c>
      <c r="S131" s="97"/>
      <c r="T131" s="97"/>
      <c r="U131" s="97"/>
      <c r="V131" s="97"/>
      <c r="W131" s="97"/>
      <c r="X131" s="98"/>
      <c r="Y131" s="99"/>
      <c r="Z131" s="98"/>
      <c r="AA131" s="97" t="str">
        <f>IF(女子申込一覧表!AA29="","",女子申込一覧表!AA29)</f>
        <v/>
      </c>
      <c r="AB131" s="9"/>
      <c r="AC131" s="48">
        <f t="shared" si="136"/>
        <v>0</v>
      </c>
      <c r="AD131" s="48">
        <f t="shared" si="137"/>
        <v>0</v>
      </c>
      <c r="AE131" s="48">
        <f t="shared" si="138"/>
        <v>0</v>
      </c>
      <c r="AF131" s="48">
        <f t="shared" si="157"/>
        <v>0</v>
      </c>
      <c r="AG131" s="48">
        <f t="shared" si="139"/>
        <v>0</v>
      </c>
      <c r="AH131" s="14" t="str">
        <f>IF(I131="","",申込書!$AB$6)</f>
        <v/>
      </c>
      <c r="AI131" s="49" t="str">
        <f t="shared" si="134"/>
        <v/>
      </c>
      <c r="AJ131" s="49" t="str">
        <f t="shared" si="93"/>
        <v/>
      </c>
      <c r="AK131" s="50"/>
      <c r="AR131">
        <v>124</v>
      </c>
      <c r="AS131">
        <f t="shared" si="159"/>
        <v>0</v>
      </c>
      <c r="AT131" t="str">
        <f t="shared" si="160"/>
        <v/>
      </c>
      <c r="AU131">
        <f t="shared" si="140"/>
        <v>0</v>
      </c>
      <c r="AV131" t="str">
        <f t="shared" si="141"/>
        <v/>
      </c>
      <c r="AW131" t="str">
        <f t="shared" si="96"/>
        <v/>
      </c>
      <c r="AX131">
        <f t="shared" si="158"/>
        <v>75</v>
      </c>
      <c r="AY131">
        <f t="shared" si="123"/>
        <v>12</v>
      </c>
      <c r="AZ131">
        <v>5</v>
      </c>
      <c r="BA131" t="str">
        <f t="shared" si="142"/>
        <v xml:space="preserve"> </v>
      </c>
      <c r="BB131">
        <v>124</v>
      </c>
      <c r="BC131" t="str">
        <f t="shared" si="124"/>
        <v/>
      </c>
      <c r="BD131" t="e">
        <f t="shared" si="143"/>
        <v>#VALUE!</v>
      </c>
      <c r="BE131" t="str">
        <f t="shared" si="144"/>
        <v/>
      </c>
      <c r="BF131" t="str">
        <f t="shared" si="145"/>
        <v/>
      </c>
      <c r="BG131" t="str">
        <f t="shared" si="135"/>
        <v/>
      </c>
      <c r="BH131">
        <f t="shared" si="146"/>
        <v>0</v>
      </c>
      <c r="BI131">
        <f t="shared" si="147"/>
        <v>0</v>
      </c>
      <c r="BJ131" t="str">
        <f t="shared" si="148"/>
        <v/>
      </c>
      <c r="BK131" s="27" t="str">
        <f>女子申込一覧表!BK29</f>
        <v/>
      </c>
      <c r="BL131" s="27" t="str">
        <f>女子申込一覧表!BL29</f>
        <v/>
      </c>
      <c r="BM131" s="27" t="str">
        <f t="shared" si="149"/>
        <v/>
      </c>
      <c r="BN131" s="27" t="str">
        <f>女子申込一覧表!BN29</f>
        <v/>
      </c>
      <c r="BO131" s="27" t="str">
        <f>女子申込一覧表!BO29</f>
        <v/>
      </c>
      <c r="BP131" s="27">
        <f>女子申込一覧表!BP29</f>
        <v>0</v>
      </c>
      <c r="BQ131" s="27" t="str">
        <f>女子申込一覧表!BQ29</f>
        <v/>
      </c>
      <c r="BR131" s="27" t="str">
        <f>女子申込一覧表!BR29</f>
        <v/>
      </c>
      <c r="BS131" s="27">
        <f>女子申込一覧表!BS29</f>
        <v>0</v>
      </c>
      <c r="BT131" s="27" t="str">
        <f t="shared" si="150"/>
        <v/>
      </c>
      <c r="BU131" s="27" t="str">
        <f t="shared" si="151"/>
        <v/>
      </c>
      <c r="BV131" s="27" t="str">
        <f t="shared" si="152"/>
        <v>999:99.99</v>
      </c>
      <c r="BW131" s="27" t="str">
        <f t="shared" si="153"/>
        <v>999:99.99</v>
      </c>
      <c r="BX131" s="27" t="str">
        <f t="shared" si="154"/>
        <v>999:99.99</v>
      </c>
      <c r="BY131" s="58" t="str">
        <f t="shared" si="118"/>
        <v>1980/1/1</v>
      </c>
      <c r="CH131" s="3" t="str">
        <f t="shared" si="126"/>
        <v/>
      </c>
      <c r="CI131" s="3" t="str">
        <f t="shared" si="127"/>
        <v/>
      </c>
      <c r="CJ131" s="3">
        <f t="shared" si="128"/>
        <v>0</v>
      </c>
      <c r="CK131" s="3" t="str">
        <f t="shared" si="129"/>
        <v/>
      </c>
      <c r="CL131" s="3">
        <f t="shared" si="130"/>
        <v>0</v>
      </c>
      <c r="CM131" s="3">
        <v>2</v>
      </c>
      <c r="CN131" s="85" t="str">
        <f t="shared" si="155"/>
        <v/>
      </c>
      <c r="CO131" s="3" t="str">
        <f t="shared" si="131"/>
        <v/>
      </c>
      <c r="CS131" s="94" t="str">
        <f t="shared" si="132"/>
        <v/>
      </c>
    </row>
    <row r="132" spans="1:97" ht="24.75" customHeight="1">
      <c r="A132" s="33" t="str">
        <f t="shared" si="156"/>
        <v/>
      </c>
      <c r="B132" s="95" t="str">
        <f>IF(女子申込一覧表!B30="","",女子申込一覧表!B30)</f>
        <v/>
      </c>
      <c r="C132" s="93" t="str">
        <f>IF(女子申込一覧表!C30="","",女子申込一覧表!C30)</f>
        <v/>
      </c>
      <c r="D132" s="95" t="str">
        <f>IF(女子申込一覧表!D30="","",女子申込一覧表!D30)</f>
        <v/>
      </c>
      <c r="E132" s="96"/>
      <c r="F132" s="96"/>
      <c r="G132" s="33" t="str">
        <f>IF(女子申込一覧表!G30="","",女子申込一覧表!G30)</f>
        <v/>
      </c>
      <c r="H132" s="84" t="str">
        <f>IF(女子申込一覧表!H30="","",女子申込一覧表!H30)</f>
        <v/>
      </c>
      <c r="I132" s="97" t="str">
        <f>IF(女子申込一覧表!I30="","",女子申込一覧表!I30)</f>
        <v/>
      </c>
      <c r="J132" s="97" t="str">
        <f>IF(女子申込一覧表!J30="","",女子申込一覧表!J30)</f>
        <v/>
      </c>
      <c r="K132" s="97" t="str">
        <f>IF(女子申込一覧表!K30="","",女子申込一覧表!K30)</f>
        <v/>
      </c>
      <c r="L132" s="97" t="str">
        <f>IF(女子申込一覧表!L30="","",女子申込一覧表!L30)</f>
        <v/>
      </c>
      <c r="M132" s="97" t="str">
        <f>IF(女子申込一覧表!M30="","",女子申込一覧表!M30)</f>
        <v/>
      </c>
      <c r="N132" s="98" t="str">
        <f>IF(女子申込一覧表!N30="","",女子申込一覧表!N30)</f>
        <v/>
      </c>
      <c r="O132" s="97" t="str">
        <f>IF(女子申込一覧表!O30="","",女子申込一覧表!O30)</f>
        <v/>
      </c>
      <c r="P132" s="97" t="str">
        <f>IF(女子申込一覧表!P30="","",女子申込一覧表!P30)</f>
        <v/>
      </c>
      <c r="Q132" s="98" t="str">
        <f>IF(女子申込一覧表!Q30="","",女子申込一覧表!Q30)</f>
        <v/>
      </c>
      <c r="R132" s="97" t="str">
        <f>IF(女子申込一覧表!R30="","",女子申込一覧表!R30)</f>
        <v/>
      </c>
      <c r="S132" s="97"/>
      <c r="T132" s="97"/>
      <c r="U132" s="97"/>
      <c r="V132" s="97"/>
      <c r="W132" s="97"/>
      <c r="X132" s="98"/>
      <c r="Y132" s="99"/>
      <c r="Z132" s="98"/>
      <c r="AA132" s="97" t="str">
        <f>IF(女子申込一覧表!AA30="","",女子申込一覧表!AA30)</f>
        <v/>
      </c>
      <c r="AB132" s="9"/>
      <c r="AC132" s="48">
        <f t="shared" si="136"/>
        <v>0</v>
      </c>
      <c r="AD132" s="48">
        <f t="shared" si="137"/>
        <v>0</v>
      </c>
      <c r="AE132" s="48">
        <f t="shared" si="138"/>
        <v>0</v>
      </c>
      <c r="AF132" s="48">
        <f t="shared" si="157"/>
        <v>0</v>
      </c>
      <c r="AG132" s="48">
        <f t="shared" si="139"/>
        <v>0</v>
      </c>
      <c r="AH132" s="14" t="str">
        <f>IF(I132="","",申込書!$AB$6)</f>
        <v/>
      </c>
      <c r="AI132" s="49" t="str">
        <f t="shared" si="134"/>
        <v/>
      </c>
      <c r="AJ132" s="49" t="str">
        <f t="shared" si="93"/>
        <v/>
      </c>
      <c r="AK132" s="50"/>
      <c r="AR132">
        <v>125</v>
      </c>
      <c r="AS132">
        <f t="shared" si="159"/>
        <v>0</v>
      </c>
      <c r="AT132" t="str">
        <f t="shared" si="160"/>
        <v/>
      </c>
      <c r="AU132">
        <f t="shared" si="140"/>
        <v>0</v>
      </c>
      <c r="AV132" t="str">
        <f t="shared" si="141"/>
        <v/>
      </c>
      <c r="AW132" t="str">
        <f t="shared" si="96"/>
        <v/>
      </c>
      <c r="AX132">
        <f t="shared" si="158"/>
        <v>75</v>
      </c>
      <c r="AY132">
        <f t="shared" si="123"/>
        <v>12</v>
      </c>
      <c r="AZ132">
        <v>5</v>
      </c>
      <c r="BA132" t="str">
        <f t="shared" si="142"/>
        <v xml:space="preserve"> </v>
      </c>
      <c r="BB132">
        <v>125</v>
      </c>
      <c r="BC132" t="str">
        <f t="shared" si="124"/>
        <v/>
      </c>
      <c r="BD132" t="e">
        <f t="shared" si="143"/>
        <v>#VALUE!</v>
      </c>
      <c r="BE132" t="str">
        <f t="shared" si="144"/>
        <v/>
      </c>
      <c r="BF132" t="str">
        <f t="shared" si="145"/>
        <v/>
      </c>
      <c r="BG132" t="str">
        <f t="shared" si="135"/>
        <v/>
      </c>
      <c r="BH132">
        <f t="shared" si="146"/>
        <v>0</v>
      </c>
      <c r="BI132">
        <f t="shared" si="147"/>
        <v>0</v>
      </c>
      <c r="BJ132" t="str">
        <f t="shared" si="148"/>
        <v/>
      </c>
      <c r="BK132" s="27" t="str">
        <f>女子申込一覧表!BK30</f>
        <v/>
      </c>
      <c r="BL132" s="27" t="str">
        <f>女子申込一覧表!BL30</f>
        <v/>
      </c>
      <c r="BM132" s="27" t="str">
        <f t="shared" si="149"/>
        <v/>
      </c>
      <c r="BN132" s="27" t="str">
        <f>女子申込一覧表!BN30</f>
        <v/>
      </c>
      <c r="BO132" s="27" t="str">
        <f>女子申込一覧表!BO30</f>
        <v/>
      </c>
      <c r="BP132" s="27">
        <f>女子申込一覧表!BP30</f>
        <v>0</v>
      </c>
      <c r="BQ132" s="27" t="str">
        <f>女子申込一覧表!BQ30</f>
        <v/>
      </c>
      <c r="BR132" s="27" t="str">
        <f>女子申込一覧表!BR30</f>
        <v/>
      </c>
      <c r="BS132" s="27">
        <f>女子申込一覧表!BS30</f>
        <v>0</v>
      </c>
      <c r="BT132" s="27" t="str">
        <f t="shared" si="150"/>
        <v/>
      </c>
      <c r="BU132" s="27" t="str">
        <f t="shared" si="151"/>
        <v/>
      </c>
      <c r="BV132" s="27" t="str">
        <f t="shared" si="152"/>
        <v>999:99.99</v>
      </c>
      <c r="BW132" s="27" t="str">
        <f t="shared" si="153"/>
        <v>999:99.99</v>
      </c>
      <c r="BX132" s="27" t="str">
        <f t="shared" si="154"/>
        <v>999:99.99</v>
      </c>
      <c r="BY132" s="58" t="str">
        <f t="shared" si="118"/>
        <v>1980/1/1</v>
      </c>
      <c r="CH132" s="3" t="str">
        <f t="shared" si="126"/>
        <v/>
      </c>
      <c r="CI132" s="3" t="str">
        <f t="shared" si="127"/>
        <v/>
      </c>
      <c r="CJ132" s="3">
        <f t="shared" si="128"/>
        <v>0</v>
      </c>
      <c r="CK132" s="3" t="str">
        <f t="shared" si="129"/>
        <v/>
      </c>
      <c r="CL132" s="3">
        <f t="shared" si="130"/>
        <v>0</v>
      </c>
      <c r="CM132" s="3">
        <v>2</v>
      </c>
      <c r="CN132" s="85" t="str">
        <f t="shared" si="155"/>
        <v/>
      </c>
      <c r="CO132" s="3" t="str">
        <f t="shared" si="131"/>
        <v/>
      </c>
      <c r="CS132" s="94" t="str">
        <f t="shared" si="132"/>
        <v/>
      </c>
    </row>
    <row r="133" spans="1:97" ht="24.75" customHeight="1">
      <c r="A133" s="33" t="str">
        <f t="shared" si="156"/>
        <v/>
      </c>
      <c r="B133" s="95" t="str">
        <f>IF(女子申込一覧表!B31="","",女子申込一覧表!B31)</f>
        <v/>
      </c>
      <c r="C133" s="93" t="str">
        <f>IF(女子申込一覧表!C31="","",女子申込一覧表!C31)</f>
        <v/>
      </c>
      <c r="D133" s="95" t="str">
        <f>IF(女子申込一覧表!D31="","",女子申込一覧表!D31)</f>
        <v/>
      </c>
      <c r="E133" s="96"/>
      <c r="F133" s="96"/>
      <c r="G133" s="33" t="str">
        <f>IF(女子申込一覧表!G31="","",女子申込一覧表!G31)</f>
        <v/>
      </c>
      <c r="H133" s="84" t="str">
        <f>IF(女子申込一覧表!H31="","",女子申込一覧表!H31)</f>
        <v/>
      </c>
      <c r="I133" s="97" t="str">
        <f>IF(女子申込一覧表!I31="","",女子申込一覧表!I31)</f>
        <v/>
      </c>
      <c r="J133" s="97" t="str">
        <f>IF(女子申込一覧表!J31="","",女子申込一覧表!J31)</f>
        <v/>
      </c>
      <c r="K133" s="97" t="str">
        <f>IF(女子申込一覧表!K31="","",女子申込一覧表!K31)</f>
        <v/>
      </c>
      <c r="L133" s="97" t="str">
        <f>IF(女子申込一覧表!L31="","",女子申込一覧表!L31)</f>
        <v/>
      </c>
      <c r="M133" s="97" t="str">
        <f>IF(女子申込一覧表!M31="","",女子申込一覧表!M31)</f>
        <v/>
      </c>
      <c r="N133" s="98" t="str">
        <f>IF(女子申込一覧表!N31="","",女子申込一覧表!N31)</f>
        <v/>
      </c>
      <c r="O133" s="97" t="str">
        <f>IF(女子申込一覧表!O31="","",女子申込一覧表!O31)</f>
        <v/>
      </c>
      <c r="P133" s="97" t="str">
        <f>IF(女子申込一覧表!P31="","",女子申込一覧表!P31)</f>
        <v/>
      </c>
      <c r="Q133" s="98" t="str">
        <f>IF(女子申込一覧表!Q31="","",女子申込一覧表!Q31)</f>
        <v/>
      </c>
      <c r="R133" s="97" t="str">
        <f>IF(女子申込一覧表!R31="","",女子申込一覧表!R31)</f>
        <v/>
      </c>
      <c r="S133" s="97"/>
      <c r="T133" s="97"/>
      <c r="U133" s="97"/>
      <c r="V133" s="97"/>
      <c r="W133" s="97"/>
      <c r="X133" s="98"/>
      <c r="Y133" s="99"/>
      <c r="Z133" s="98"/>
      <c r="AA133" s="97" t="str">
        <f>IF(女子申込一覧表!AA31="","",女子申込一覧表!AA31)</f>
        <v/>
      </c>
      <c r="AB133" s="9"/>
      <c r="AC133" s="48">
        <f t="shared" si="136"/>
        <v>0</v>
      </c>
      <c r="AD133" s="48">
        <f t="shared" si="137"/>
        <v>0</v>
      </c>
      <c r="AE133" s="48">
        <f t="shared" si="138"/>
        <v>0</v>
      </c>
      <c r="AF133" s="48">
        <f t="shared" si="157"/>
        <v>0</v>
      </c>
      <c r="AG133" s="48">
        <f t="shared" si="139"/>
        <v>0</v>
      </c>
      <c r="AH133" s="14" t="str">
        <f>IF(I133="","",申込書!$AB$6)</f>
        <v/>
      </c>
      <c r="AI133" s="49" t="str">
        <f t="shared" si="134"/>
        <v/>
      </c>
      <c r="AJ133" s="49" t="str">
        <f t="shared" si="93"/>
        <v/>
      </c>
      <c r="AK133" s="50"/>
      <c r="AR133">
        <v>126</v>
      </c>
      <c r="AS133">
        <f t="shared" si="159"/>
        <v>0</v>
      </c>
      <c r="AT133" t="str">
        <f t="shared" si="160"/>
        <v/>
      </c>
      <c r="AU133">
        <f t="shared" si="140"/>
        <v>0</v>
      </c>
      <c r="AV133" t="str">
        <f t="shared" si="141"/>
        <v/>
      </c>
      <c r="AW133" t="str">
        <f t="shared" si="96"/>
        <v/>
      </c>
      <c r="AX133">
        <f t="shared" si="158"/>
        <v>75</v>
      </c>
      <c r="AY133">
        <f t="shared" si="123"/>
        <v>12</v>
      </c>
      <c r="AZ133">
        <v>5</v>
      </c>
      <c r="BA133" t="str">
        <f t="shared" si="142"/>
        <v xml:space="preserve"> </v>
      </c>
      <c r="BB133">
        <v>126</v>
      </c>
      <c r="BC133" t="str">
        <f t="shared" si="124"/>
        <v/>
      </c>
      <c r="BD133" t="e">
        <f t="shared" si="143"/>
        <v>#VALUE!</v>
      </c>
      <c r="BE133" t="str">
        <f t="shared" si="144"/>
        <v/>
      </c>
      <c r="BF133" t="str">
        <f t="shared" si="145"/>
        <v/>
      </c>
      <c r="BG133" t="str">
        <f t="shared" si="135"/>
        <v/>
      </c>
      <c r="BH133">
        <f t="shared" si="146"/>
        <v>0</v>
      </c>
      <c r="BI133">
        <f t="shared" si="147"/>
        <v>0</v>
      </c>
      <c r="BJ133" t="str">
        <f t="shared" si="148"/>
        <v/>
      </c>
      <c r="BK133" s="27" t="str">
        <f>女子申込一覧表!BK31</f>
        <v/>
      </c>
      <c r="BL133" s="27" t="str">
        <f>女子申込一覧表!BL31</f>
        <v/>
      </c>
      <c r="BM133" s="27" t="str">
        <f t="shared" si="149"/>
        <v/>
      </c>
      <c r="BN133" s="27" t="str">
        <f>女子申込一覧表!BN31</f>
        <v/>
      </c>
      <c r="BO133" s="27" t="str">
        <f>女子申込一覧表!BO31</f>
        <v/>
      </c>
      <c r="BP133" s="27">
        <f>女子申込一覧表!BP31</f>
        <v>0</v>
      </c>
      <c r="BQ133" s="27" t="str">
        <f>女子申込一覧表!BQ31</f>
        <v/>
      </c>
      <c r="BR133" s="27" t="str">
        <f>女子申込一覧表!BR31</f>
        <v/>
      </c>
      <c r="BS133" s="27">
        <f>女子申込一覧表!BS31</f>
        <v>0</v>
      </c>
      <c r="BT133" s="27" t="str">
        <f t="shared" si="150"/>
        <v/>
      </c>
      <c r="BU133" s="27" t="str">
        <f t="shared" si="151"/>
        <v/>
      </c>
      <c r="BV133" s="27" t="str">
        <f t="shared" si="152"/>
        <v>999:99.99</v>
      </c>
      <c r="BW133" s="27" t="str">
        <f t="shared" si="153"/>
        <v>999:99.99</v>
      </c>
      <c r="BX133" s="27" t="str">
        <f t="shared" si="154"/>
        <v>999:99.99</v>
      </c>
      <c r="BY133" s="58" t="str">
        <f t="shared" si="118"/>
        <v>1980/1/1</v>
      </c>
      <c r="CH133" s="3" t="str">
        <f t="shared" si="126"/>
        <v/>
      </c>
      <c r="CI133" s="3" t="str">
        <f t="shared" si="127"/>
        <v/>
      </c>
      <c r="CJ133" s="3">
        <f t="shared" si="128"/>
        <v>0</v>
      </c>
      <c r="CK133" s="3" t="str">
        <f t="shared" si="129"/>
        <v/>
      </c>
      <c r="CL133" s="3">
        <f t="shared" si="130"/>
        <v>0</v>
      </c>
      <c r="CM133" s="3">
        <v>2</v>
      </c>
      <c r="CN133" s="85" t="str">
        <f t="shared" si="155"/>
        <v/>
      </c>
      <c r="CO133" s="3" t="str">
        <f t="shared" si="131"/>
        <v/>
      </c>
      <c r="CS133" s="94" t="str">
        <f t="shared" si="132"/>
        <v/>
      </c>
    </row>
    <row r="134" spans="1:97" ht="24.75" customHeight="1">
      <c r="A134" s="33" t="str">
        <f t="shared" si="156"/>
        <v/>
      </c>
      <c r="B134" s="95" t="str">
        <f>IF(女子申込一覧表!B32="","",女子申込一覧表!B32)</f>
        <v/>
      </c>
      <c r="C134" s="93" t="str">
        <f>IF(女子申込一覧表!C32="","",女子申込一覧表!C32)</f>
        <v/>
      </c>
      <c r="D134" s="95" t="str">
        <f>IF(女子申込一覧表!D32="","",女子申込一覧表!D32)</f>
        <v/>
      </c>
      <c r="E134" s="96"/>
      <c r="F134" s="96"/>
      <c r="G134" s="33" t="str">
        <f>IF(女子申込一覧表!G32="","",女子申込一覧表!G32)</f>
        <v/>
      </c>
      <c r="H134" s="84" t="str">
        <f>IF(女子申込一覧表!H32="","",女子申込一覧表!H32)</f>
        <v/>
      </c>
      <c r="I134" s="97" t="str">
        <f>IF(女子申込一覧表!I32="","",女子申込一覧表!I32)</f>
        <v/>
      </c>
      <c r="J134" s="97" t="str">
        <f>IF(女子申込一覧表!J32="","",女子申込一覧表!J32)</f>
        <v/>
      </c>
      <c r="K134" s="97" t="str">
        <f>IF(女子申込一覧表!K32="","",女子申込一覧表!K32)</f>
        <v/>
      </c>
      <c r="L134" s="97" t="str">
        <f>IF(女子申込一覧表!L32="","",女子申込一覧表!L32)</f>
        <v/>
      </c>
      <c r="M134" s="97" t="str">
        <f>IF(女子申込一覧表!M32="","",女子申込一覧表!M32)</f>
        <v/>
      </c>
      <c r="N134" s="98" t="str">
        <f>IF(女子申込一覧表!N32="","",女子申込一覧表!N32)</f>
        <v/>
      </c>
      <c r="O134" s="97" t="str">
        <f>IF(女子申込一覧表!O32="","",女子申込一覧表!O32)</f>
        <v/>
      </c>
      <c r="P134" s="97" t="str">
        <f>IF(女子申込一覧表!P32="","",女子申込一覧表!P32)</f>
        <v/>
      </c>
      <c r="Q134" s="98" t="str">
        <f>IF(女子申込一覧表!Q32="","",女子申込一覧表!Q32)</f>
        <v/>
      </c>
      <c r="R134" s="97" t="str">
        <f>IF(女子申込一覧表!R32="","",女子申込一覧表!R32)</f>
        <v/>
      </c>
      <c r="S134" s="97"/>
      <c r="T134" s="97"/>
      <c r="U134" s="97"/>
      <c r="V134" s="97"/>
      <c r="W134" s="97"/>
      <c r="X134" s="98"/>
      <c r="Y134" s="99"/>
      <c r="Z134" s="98"/>
      <c r="AA134" s="97" t="str">
        <f>IF(女子申込一覧表!AA32="","",女子申込一覧表!AA32)</f>
        <v/>
      </c>
      <c r="AB134" s="9"/>
      <c r="AC134" s="48">
        <f t="shared" si="136"/>
        <v>0</v>
      </c>
      <c r="AD134" s="48">
        <f t="shared" si="137"/>
        <v>0</v>
      </c>
      <c r="AE134" s="48">
        <f t="shared" si="138"/>
        <v>0</v>
      </c>
      <c r="AF134" s="48">
        <f t="shared" si="157"/>
        <v>0</v>
      </c>
      <c r="AG134" s="48">
        <f t="shared" si="139"/>
        <v>0</v>
      </c>
      <c r="AH134" s="14" t="str">
        <f>IF(I134="","",申込書!$AB$6)</f>
        <v/>
      </c>
      <c r="AI134" s="49" t="str">
        <f t="shared" si="134"/>
        <v/>
      </c>
      <c r="AJ134" s="49" t="str">
        <f t="shared" ref="AJ134:AJ197" si="161">IF(OR(J134="",Z134=""),"",Z134)</f>
        <v/>
      </c>
      <c r="AK134" s="50"/>
      <c r="AR134">
        <v>127</v>
      </c>
      <c r="AS134">
        <f t="shared" si="159"/>
        <v>0</v>
      </c>
      <c r="AT134" t="str">
        <f t="shared" si="160"/>
        <v/>
      </c>
      <c r="AU134">
        <f t="shared" si="140"/>
        <v>0</v>
      </c>
      <c r="AV134" t="str">
        <f t="shared" si="141"/>
        <v/>
      </c>
      <c r="AW134" t="str">
        <f t="shared" ref="AW134:AW197" si="162">IF(AV134="","",I134&amp;"  "&amp;J134)</f>
        <v/>
      </c>
      <c r="AX134">
        <f t="shared" si="158"/>
        <v>75</v>
      </c>
      <c r="AY134">
        <f t="shared" si="123"/>
        <v>12</v>
      </c>
      <c r="AZ134">
        <v>5</v>
      </c>
      <c r="BA134" t="str">
        <f t="shared" si="142"/>
        <v xml:space="preserve"> </v>
      </c>
      <c r="BB134">
        <v>127</v>
      </c>
      <c r="BC134" t="str">
        <f t="shared" si="124"/>
        <v/>
      </c>
      <c r="BD134" t="e">
        <f t="shared" si="143"/>
        <v>#VALUE!</v>
      </c>
      <c r="BE134" t="str">
        <f t="shared" si="144"/>
        <v/>
      </c>
      <c r="BF134" t="str">
        <f t="shared" si="145"/>
        <v/>
      </c>
      <c r="BG134" t="str">
        <f t="shared" si="135"/>
        <v/>
      </c>
      <c r="BH134">
        <f t="shared" si="146"/>
        <v>0</v>
      </c>
      <c r="BI134">
        <f t="shared" si="147"/>
        <v>0</v>
      </c>
      <c r="BJ134" t="str">
        <f t="shared" si="148"/>
        <v/>
      </c>
      <c r="BK134" s="27" t="str">
        <f>女子申込一覧表!BK32</f>
        <v/>
      </c>
      <c r="BL134" s="27" t="str">
        <f>女子申込一覧表!BL32</f>
        <v/>
      </c>
      <c r="BM134" s="27" t="str">
        <f t="shared" si="149"/>
        <v/>
      </c>
      <c r="BN134" s="27" t="str">
        <f>女子申込一覧表!BN32</f>
        <v/>
      </c>
      <c r="BO134" s="27" t="str">
        <f>女子申込一覧表!BO32</f>
        <v/>
      </c>
      <c r="BP134" s="27">
        <f>女子申込一覧表!BP32</f>
        <v>0</v>
      </c>
      <c r="BQ134" s="27" t="str">
        <f>女子申込一覧表!BQ32</f>
        <v/>
      </c>
      <c r="BR134" s="27" t="str">
        <f>女子申込一覧表!BR32</f>
        <v/>
      </c>
      <c r="BS134" s="27">
        <f>女子申込一覧表!BS32</f>
        <v>0</v>
      </c>
      <c r="BT134" s="27" t="str">
        <f t="shared" si="150"/>
        <v/>
      </c>
      <c r="BU134" s="27" t="str">
        <f t="shared" si="151"/>
        <v/>
      </c>
      <c r="BV134" s="27" t="str">
        <f t="shared" si="152"/>
        <v>999:99.99</v>
      </c>
      <c r="BW134" s="27" t="str">
        <f t="shared" si="153"/>
        <v>999:99.99</v>
      </c>
      <c r="BX134" s="27" t="str">
        <f t="shared" si="154"/>
        <v>999:99.99</v>
      </c>
      <c r="BY134" s="58" t="str">
        <f t="shared" ref="BY134:BY197" si="163">IF(B134="","1980/1/1",B134)</f>
        <v>1980/1/1</v>
      </c>
      <c r="CH134" s="3" t="str">
        <f t="shared" si="126"/>
        <v/>
      </c>
      <c r="CI134" s="3" t="str">
        <f t="shared" si="127"/>
        <v/>
      </c>
      <c r="CJ134" s="3">
        <f t="shared" si="128"/>
        <v>0</v>
      </c>
      <c r="CK134" s="3" t="str">
        <f t="shared" si="129"/>
        <v/>
      </c>
      <c r="CL134" s="3">
        <f t="shared" si="130"/>
        <v>0</v>
      </c>
      <c r="CM134" s="3">
        <v>2</v>
      </c>
      <c r="CN134" s="85" t="str">
        <f t="shared" si="155"/>
        <v/>
      </c>
      <c r="CO134" s="3" t="str">
        <f t="shared" si="131"/>
        <v/>
      </c>
      <c r="CS134" s="94" t="str">
        <f t="shared" si="132"/>
        <v/>
      </c>
    </row>
    <row r="135" spans="1:97" ht="24.75" customHeight="1">
      <c r="A135" s="33" t="str">
        <f t="shared" si="156"/>
        <v/>
      </c>
      <c r="B135" s="95" t="str">
        <f>IF(女子申込一覧表!B33="","",女子申込一覧表!B33)</f>
        <v/>
      </c>
      <c r="C135" s="93" t="str">
        <f>IF(女子申込一覧表!C33="","",女子申込一覧表!C33)</f>
        <v/>
      </c>
      <c r="D135" s="95" t="str">
        <f>IF(女子申込一覧表!D33="","",女子申込一覧表!D33)</f>
        <v/>
      </c>
      <c r="E135" s="96"/>
      <c r="F135" s="96"/>
      <c r="G135" s="33" t="str">
        <f>IF(女子申込一覧表!G33="","",女子申込一覧表!G33)</f>
        <v/>
      </c>
      <c r="H135" s="84" t="str">
        <f>IF(女子申込一覧表!H33="","",女子申込一覧表!H33)</f>
        <v/>
      </c>
      <c r="I135" s="97" t="str">
        <f>IF(女子申込一覧表!I33="","",女子申込一覧表!I33)</f>
        <v/>
      </c>
      <c r="J135" s="97" t="str">
        <f>IF(女子申込一覧表!J33="","",女子申込一覧表!J33)</f>
        <v/>
      </c>
      <c r="K135" s="97" t="str">
        <f>IF(女子申込一覧表!K33="","",女子申込一覧表!K33)</f>
        <v/>
      </c>
      <c r="L135" s="97" t="str">
        <f>IF(女子申込一覧表!L33="","",女子申込一覧表!L33)</f>
        <v/>
      </c>
      <c r="M135" s="97" t="str">
        <f>IF(女子申込一覧表!M33="","",女子申込一覧表!M33)</f>
        <v/>
      </c>
      <c r="N135" s="98" t="str">
        <f>IF(女子申込一覧表!N33="","",女子申込一覧表!N33)</f>
        <v/>
      </c>
      <c r="O135" s="97" t="str">
        <f>IF(女子申込一覧表!O33="","",女子申込一覧表!O33)</f>
        <v/>
      </c>
      <c r="P135" s="97" t="str">
        <f>IF(女子申込一覧表!P33="","",女子申込一覧表!P33)</f>
        <v/>
      </c>
      <c r="Q135" s="98" t="str">
        <f>IF(女子申込一覧表!Q33="","",女子申込一覧表!Q33)</f>
        <v/>
      </c>
      <c r="R135" s="97" t="str">
        <f>IF(女子申込一覧表!R33="","",女子申込一覧表!R33)</f>
        <v/>
      </c>
      <c r="S135" s="97"/>
      <c r="T135" s="97"/>
      <c r="U135" s="97"/>
      <c r="V135" s="97"/>
      <c r="W135" s="97"/>
      <c r="X135" s="98"/>
      <c r="Y135" s="99"/>
      <c r="Z135" s="98"/>
      <c r="AA135" s="97" t="str">
        <f>IF(女子申込一覧表!AA33="","",女子申込一覧表!AA33)</f>
        <v/>
      </c>
      <c r="AB135" s="9"/>
      <c r="AC135" s="48">
        <f t="shared" si="136"/>
        <v>0</v>
      </c>
      <c r="AD135" s="48">
        <f t="shared" si="137"/>
        <v>0</v>
      </c>
      <c r="AE135" s="48">
        <f t="shared" si="138"/>
        <v>0</v>
      </c>
      <c r="AF135" s="48">
        <f t="shared" si="157"/>
        <v>0</v>
      </c>
      <c r="AG135" s="48">
        <f t="shared" si="139"/>
        <v>0</v>
      </c>
      <c r="AH135" s="14" t="str">
        <f>IF(I135="","",申込書!$AB$6)</f>
        <v/>
      </c>
      <c r="AI135" s="49" t="str">
        <f t="shared" si="134"/>
        <v/>
      </c>
      <c r="AJ135" s="49" t="str">
        <f t="shared" si="161"/>
        <v/>
      </c>
      <c r="AK135" s="50"/>
      <c r="AR135">
        <v>128</v>
      </c>
      <c r="AS135">
        <f t="shared" si="159"/>
        <v>0</v>
      </c>
      <c r="AT135" t="str">
        <f t="shared" si="160"/>
        <v/>
      </c>
      <c r="AU135">
        <f t="shared" si="140"/>
        <v>0</v>
      </c>
      <c r="AV135" t="str">
        <f t="shared" si="141"/>
        <v/>
      </c>
      <c r="AW135" t="str">
        <f t="shared" si="162"/>
        <v/>
      </c>
      <c r="AX135">
        <f t="shared" si="158"/>
        <v>75</v>
      </c>
      <c r="AY135">
        <f t="shared" ref="AY135:AY198" si="164">IF(AX135="","",VLOOKUP(AX135,$CP$6:$CR$17,2,0))</f>
        <v>12</v>
      </c>
      <c r="AZ135">
        <v>5</v>
      </c>
      <c r="BA135" t="str">
        <f t="shared" si="142"/>
        <v xml:space="preserve"> </v>
      </c>
      <c r="BB135">
        <v>128</v>
      </c>
      <c r="BC135" t="str">
        <f t="shared" ref="BC135:BC198" si="165">IF(B135="","",INT(($AP$1-BD135)/10000))</f>
        <v/>
      </c>
      <c r="BD135" t="e">
        <f t="shared" si="143"/>
        <v>#VALUE!</v>
      </c>
      <c r="BE135" t="str">
        <f t="shared" si="144"/>
        <v/>
      </c>
      <c r="BF135" t="str">
        <f t="shared" si="145"/>
        <v/>
      </c>
      <c r="BG135" t="str">
        <f t="shared" si="135"/>
        <v/>
      </c>
      <c r="BH135">
        <f t="shared" si="146"/>
        <v>0</v>
      </c>
      <c r="BI135">
        <f t="shared" si="147"/>
        <v>0</v>
      </c>
      <c r="BJ135" t="str">
        <f t="shared" ref="BJ135:BJ198" si="166">IF(D135="","",VLOOKUP(D135,$CT$7:$CU$9,2,0))</f>
        <v/>
      </c>
      <c r="BK135" s="27" t="str">
        <f>女子申込一覧表!BK33</f>
        <v/>
      </c>
      <c r="BL135" s="27" t="str">
        <f>女子申込一覧表!BL33</f>
        <v/>
      </c>
      <c r="BM135" s="27" t="str">
        <f t="shared" si="149"/>
        <v/>
      </c>
      <c r="BN135" s="27" t="str">
        <f>女子申込一覧表!BN33</f>
        <v/>
      </c>
      <c r="BO135" s="27" t="str">
        <f>女子申込一覧表!BO33</f>
        <v/>
      </c>
      <c r="BP135" s="27">
        <f>女子申込一覧表!BP33</f>
        <v>0</v>
      </c>
      <c r="BQ135" s="27" t="str">
        <f>女子申込一覧表!BQ33</f>
        <v/>
      </c>
      <c r="BR135" s="27" t="str">
        <f>女子申込一覧表!BR33</f>
        <v/>
      </c>
      <c r="BS135" s="27">
        <f>女子申込一覧表!BS33</f>
        <v>0</v>
      </c>
      <c r="BT135" s="27" t="str">
        <f t="shared" si="150"/>
        <v/>
      </c>
      <c r="BU135" s="27" t="str">
        <f t="shared" si="151"/>
        <v/>
      </c>
      <c r="BV135" s="27" t="str">
        <f t="shared" si="152"/>
        <v>999:99.99</v>
      </c>
      <c r="BW135" s="27" t="str">
        <f t="shared" si="153"/>
        <v>999:99.99</v>
      </c>
      <c r="BX135" s="27" t="str">
        <f t="shared" si="154"/>
        <v>999:99.99</v>
      </c>
      <c r="BY135" s="58" t="str">
        <f t="shared" si="163"/>
        <v>1980/1/1</v>
      </c>
      <c r="CH135" s="3" t="str">
        <f t="shared" ref="CH135:CH198" si="167">IF(AV135="","",AV135)</f>
        <v/>
      </c>
      <c r="CI135" s="3" t="str">
        <f t="shared" ref="CI135:CI198" si="168">BK135</f>
        <v/>
      </c>
      <c r="CJ135" s="3">
        <f t="shared" ref="CJ135:CJ198" si="169">BP135</f>
        <v>0</v>
      </c>
      <c r="CK135" s="3" t="str">
        <f t="shared" ref="CK135:CK198" si="170">BL135</f>
        <v/>
      </c>
      <c r="CL135" s="3">
        <f t="shared" ref="CL135:CL198" si="171">BS135</f>
        <v>0</v>
      </c>
      <c r="CM135" s="3">
        <v>2</v>
      </c>
      <c r="CN135" s="85" t="str">
        <f t="shared" si="155"/>
        <v/>
      </c>
      <c r="CO135" s="3" t="str">
        <f t="shared" ref="CO135:CO198" si="172">AA135</f>
        <v/>
      </c>
      <c r="CS135" s="94" t="str">
        <f t="shared" ref="CS135:CS198" si="173">C135</f>
        <v/>
      </c>
    </row>
    <row r="136" spans="1:97" ht="24.75" customHeight="1">
      <c r="A136" s="33" t="str">
        <f t="shared" si="156"/>
        <v/>
      </c>
      <c r="B136" s="95" t="str">
        <f>IF(女子申込一覧表!B34="","",女子申込一覧表!B34)</f>
        <v/>
      </c>
      <c r="C136" s="93" t="str">
        <f>IF(女子申込一覧表!C34="","",女子申込一覧表!C34)</f>
        <v/>
      </c>
      <c r="D136" s="95" t="str">
        <f>IF(女子申込一覧表!D34="","",女子申込一覧表!D34)</f>
        <v/>
      </c>
      <c r="E136" s="96"/>
      <c r="F136" s="96"/>
      <c r="G136" s="33" t="str">
        <f>IF(女子申込一覧表!G34="","",女子申込一覧表!G34)</f>
        <v/>
      </c>
      <c r="H136" s="84" t="str">
        <f>IF(女子申込一覧表!H34="","",女子申込一覧表!H34)</f>
        <v/>
      </c>
      <c r="I136" s="97" t="str">
        <f>IF(女子申込一覧表!I34="","",女子申込一覧表!I34)</f>
        <v/>
      </c>
      <c r="J136" s="97" t="str">
        <f>IF(女子申込一覧表!J34="","",女子申込一覧表!J34)</f>
        <v/>
      </c>
      <c r="K136" s="97" t="str">
        <f>IF(女子申込一覧表!K34="","",女子申込一覧表!K34)</f>
        <v/>
      </c>
      <c r="L136" s="97" t="str">
        <f>IF(女子申込一覧表!L34="","",女子申込一覧表!L34)</f>
        <v/>
      </c>
      <c r="M136" s="97" t="str">
        <f>IF(女子申込一覧表!M34="","",女子申込一覧表!M34)</f>
        <v/>
      </c>
      <c r="N136" s="98" t="str">
        <f>IF(女子申込一覧表!N34="","",女子申込一覧表!N34)</f>
        <v/>
      </c>
      <c r="O136" s="97" t="str">
        <f>IF(女子申込一覧表!O34="","",女子申込一覧表!O34)</f>
        <v/>
      </c>
      <c r="P136" s="97" t="str">
        <f>IF(女子申込一覧表!P34="","",女子申込一覧表!P34)</f>
        <v/>
      </c>
      <c r="Q136" s="98" t="str">
        <f>IF(女子申込一覧表!Q34="","",女子申込一覧表!Q34)</f>
        <v/>
      </c>
      <c r="R136" s="97" t="str">
        <f>IF(女子申込一覧表!R34="","",女子申込一覧表!R34)</f>
        <v/>
      </c>
      <c r="S136" s="97"/>
      <c r="T136" s="97"/>
      <c r="U136" s="97"/>
      <c r="V136" s="97"/>
      <c r="W136" s="97"/>
      <c r="X136" s="98"/>
      <c r="Y136" s="99"/>
      <c r="Z136" s="98"/>
      <c r="AA136" s="97" t="str">
        <f>IF(女子申込一覧表!AA34="","",女子申込一覧表!AA34)</f>
        <v/>
      </c>
      <c r="AB136" s="9"/>
      <c r="AC136" s="48">
        <f t="shared" si="136"/>
        <v>0</v>
      </c>
      <c r="AD136" s="48">
        <f t="shared" si="137"/>
        <v>0</v>
      </c>
      <c r="AE136" s="48">
        <f t="shared" si="138"/>
        <v>0</v>
      </c>
      <c r="AF136" s="48">
        <f t="shared" si="157"/>
        <v>0</v>
      </c>
      <c r="AG136" s="48">
        <f t="shared" si="139"/>
        <v>0</v>
      </c>
      <c r="AH136" s="14" t="str">
        <f>IF(I136="","",申込書!$AB$6)</f>
        <v/>
      </c>
      <c r="AI136" s="49" t="str">
        <f t="shared" si="134"/>
        <v/>
      </c>
      <c r="AJ136" s="49" t="str">
        <f t="shared" si="161"/>
        <v/>
      </c>
      <c r="AK136" s="50"/>
      <c r="AR136">
        <v>129</v>
      </c>
      <c r="AS136">
        <f t="shared" si="159"/>
        <v>0</v>
      </c>
      <c r="AT136" t="str">
        <f t="shared" si="160"/>
        <v/>
      </c>
      <c r="AU136">
        <f t="shared" si="140"/>
        <v>0</v>
      </c>
      <c r="AV136" t="str">
        <f t="shared" si="141"/>
        <v/>
      </c>
      <c r="AW136" t="str">
        <f t="shared" si="162"/>
        <v/>
      </c>
      <c r="AX136">
        <f t="shared" si="158"/>
        <v>75</v>
      </c>
      <c r="AY136">
        <f t="shared" si="164"/>
        <v>12</v>
      </c>
      <c r="AZ136">
        <v>5</v>
      </c>
      <c r="BA136" t="str">
        <f t="shared" si="142"/>
        <v xml:space="preserve"> </v>
      </c>
      <c r="BB136">
        <v>129</v>
      </c>
      <c r="BC136" t="str">
        <f t="shared" si="165"/>
        <v/>
      </c>
      <c r="BD136" t="e">
        <f t="shared" si="143"/>
        <v>#VALUE!</v>
      </c>
      <c r="BE136" t="str">
        <f t="shared" si="144"/>
        <v/>
      </c>
      <c r="BF136" t="str">
        <f t="shared" si="145"/>
        <v/>
      </c>
      <c r="BG136" t="str">
        <f t="shared" si="135"/>
        <v/>
      </c>
      <c r="BH136">
        <f t="shared" si="146"/>
        <v>0</v>
      </c>
      <c r="BI136">
        <f t="shared" si="147"/>
        <v>0</v>
      </c>
      <c r="BJ136" t="str">
        <f t="shared" si="166"/>
        <v/>
      </c>
      <c r="BK136" s="27" t="str">
        <f>女子申込一覧表!BK34</f>
        <v/>
      </c>
      <c r="BL136" s="27" t="str">
        <f>女子申込一覧表!BL34</f>
        <v/>
      </c>
      <c r="BM136" s="27" t="str">
        <f t="shared" si="149"/>
        <v/>
      </c>
      <c r="BN136" s="27" t="str">
        <f>女子申込一覧表!BN34</f>
        <v/>
      </c>
      <c r="BO136" s="27" t="str">
        <f>女子申込一覧表!BO34</f>
        <v/>
      </c>
      <c r="BP136" s="27">
        <f>女子申込一覧表!BP34</f>
        <v>0</v>
      </c>
      <c r="BQ136" s="27" t="str">
        <f>女子申込一覧表!BQ34</f>
        <v/>
      </c>
      <c r="BR136" s="27" t="str">
        <f>女子申込一覧表!BR34</f>
        <v/>
      </c>
      <c r="BS136" s="27">
        <f>女子申込一覧表!BS34</f>
        <v>0</v>
      </c>
      <c r="BT136" s="27" t="str">
        <f t="shared" si="150"/>
        <v/>
      </c>
      <c r="BU136" s="27" t="str">
        <f t="shared" si="151"/>
        <v/>
      </c>
      <c r="BV136" s="27" t="str">
        <f t="shared" si="152"/>
        <v>999:99.99</v>
      </c>
      <c r="BW136" s="27" t="str">
        <f t="shared" si="153"/>
        <v>999:99.99</v>
      </c>
      <c r="BX136" s="27" t="str">
        <f t="shared" si="154"/>
        <v>999:99.99</v>
      </c>
      <c r="BY136" s="58" t="str">
        <f t="shared" si="163"/>
        <v>1980/1/1</v>
      </c>
      <c r="CH136" s="3" t="str">
        <f t="shared" si="167"/>
        <v/>
      </c>
      <c r="CI136" s="3" t="str">
        <f t="shared" si="168"/>
        <v/>
      </c>
      <c r="CJ136" s="3">
        <f t="shared" si="169"/>
        <v>0</v>
      </c>
      <c r="CK136" s="3" t="str">
        <f t="shared" si="170"/>
        <v/>
      </c>
      <c r="CL136" s="3">
        <f t="shared" si="171"/>
        <v>0</v>
      </c>
      <c r="CM136" s="3">
        <v>2</v>
      </c>
      <c r="CN136" s="85" t="str">
        <f t="shared" si="155"/>
        <v/>
      </c>
      <c r="CO136" s="3" t="str">
        <f t="shared" si="172"/>
        <v/>
      </c>
      <c r="CS136" s="94" t="str">
        <f t="shared" si="173"/>
        <v/>
      </c>
    </row>
    <row r="137" spans="1:97" ht="24.75" customHeight="1">
      <c r="A137" s="33" t="str">
        <f t="shared" si="156"/>
        <v/>
      </c>
      <c r="B137" s="95" t="str">
        <f>IF(女子申込一覧表!B35="","",女子申込一覧表!B35)</f>
        <v/>
      </c>
      <c r="C137" s="93" t="str">
        <f>IF(女子申込一覧表!C35="","",女子申込一覧表!C35)</f>
        <v/>
      </c>
      <c r="D137" s="95" t="str">
        <f>IF(女子申込一覧表!D35="","",女子申込一覧表!D35)</f>
        <v/>
      </c>
      <c r="E137" s="96"/>
      <c r="F137" s="96"/>
      <c r="G137" s="33" t="str">
        <f>IF(女子申込一覧表!G35="","",女子申込一覧表!G35)</f>
        <v/>
      </c>
      <c r="H137" s="84" t="str">
        <f>IF(女子申込一覧表!H35="","",女子申込一覧表!H35)</f>
        <v/>
      </c>
      <c r="I137" s="97" t="str">
        <f>IF(女子申込一覧表!I35="","",女子申込一覧表!I35)</f>
        <v/>
      </c>
      <c r="J137" s="97" t="str">
        <f>IF(女子申込一覧表!J35="","",女子申込一覧表!J35)</f>
        <v/>
      </c>
      <c r="K137" s="97" t="str">
        <f>IF(女子申込一覧表!K35="","",女子申込一覧表!K35)</f>
        <v/>
      </c>
      <c r="L137" s="97" t="str">
        <f>IF(女子申込一覧表!L35="","",女子申込一覧表!L35)</f>
        <v/>
      </c>
      <c r="M137" s="97" t="str">
        <f>IF(女子申込一覧表!M35="","",女子申込一覧表!M35)</f>
        <v/>
      </c>
      <c r="N137" s="98" t="str">
        <f>IF(女子申込一覧表!N35="","",女子申込一覧表!N35)</f>
        <v/>
      </c>
      <c r="O137" s="97" t="str">
        <f>IF(女子申込一覧表!O35="","",女子申込一覧表!O35)</f>
        <v/>
      </c>
      <c r="P137" s="97" t="str">
        <f>IF(女子申込一覧表!P35="","",女子申込一覧表!P35)</f>
        <v/>
      </c>
      <c r="Q137" s="98" t="str">
        <f>IF(女子申込一覧表!Q35="","",女子申込一覧表!Q35)</f>
        <v/>
      </c>
      <c r="R137" s="97" t="str">
        <f>IF(女子申込一覧表!R35="","",女子申込一覧表!R35)</f>
        <v/>
      </c>
      <c r="S137" s="97"/>
      <c r="T137" s="97"/>
      <c r="U137" s="97"/>
      <c r="V137" s="97"/>
      <c r="W137" s="97"/>
      <c r="X137" s="98"/>
      <c r="Y137" s="99"/>
      <c r="Z137" s="98"/>
      <c r="AA137" s="97" t="str">
        <f>IF(女子申込一覧表!AA35="","",女子申込一覧表!AA35)</f>
        <v/>
      </c>
      <c r="AB137" s="9"/>
      <c r="AC137" s="48">
        <f t="shared" si="136"/>
        <v>0</v>
      </c>
      <c r="AD137" s="48">
        <f t="shared" si="137"/>
        <v>0</v>
      </c>
      <c r="AE137" s="48">
        <f t="shared" si="138"/>
        <v>0</v>
      </c>
      <c r="AF137" s="48">
        <f t="shared" si="157"/>
        <v>0</v>
      </c>
      <c r="AG137" s="48">
        <f t="shared" si="139"/>
        <v>0</v>
      </c>
      <c r="AH137" s="14" t="str">
        <f>IF(I137="","",申込書!$AB$6)</f>
        <v/>
      </c>
      <c r="AI137" s="49" t="str">
        <f t="shared" si="134"/>
        <v/>
      </c>
      <c r="AJ137" s="49" t="str">
        <f t="shared" si="161"/>
        <v/>
      </c>
      <c r="AK137" s="50"/>
      <c r="AR137">
        <v>130</v>
      </c>
      <c r="AS137">
        <f t="shared" si="159"/>
        <v>0</v>
      </c>
      <c r="AT137" t="str">
        <f t="shared" si="160"/>
        <v/>
      </c>
      <c r="AU137">
        <f t="shared" si="140"/>
        <v>0</v>
      </c>
      <c r="AV137" t="str">
        <f t="shared" si="141"/>
        <v/>
      </c>
      <c r="AW137" t="str">
        <f t="shared" si="162"/>
        <v/>
      </c>
      <c r="AX137">
        <f t="shared" si="158"/>
        <v>75</v>
      </c>
      <c r="AY137">
        <f t="shared" si="164"/>
        <v>12</v>
      </c>
      <c r="AZ137">
        <v>5</v>
      </c>
      <c r="BA137" t="str">
        <f t="shared" si="142"/>
        <v xml:space="preserve"> </v>
      </c>
      <c r="BB137">
        <v>130</v>
      </c>
      <c r="BC137" t="str">
        <f t="shared" si="165"/>
        <v/>
      </c>
      <c r="BD137" t="e">
        <f t="shared" si="143"/>
        <v>#VALUE!</v>
      </c>
      <c r="BE137" t="str">
        <f t="shared" si="144"/>
        <v/>
      </c>
      <c r="BF137" t="str">
        <f t="shared" si="145"/>
        <v/>
      </c>
      <c r="BG137" t="str">
        <f t="shared" si="135"/>
        <v/>
      </c>
      <c r="BH137">
        <f t="shared" si="146"/>
        <v>0</v>
      </c>
      <c r="BI137">
        <f t="shared" si="147"/>
        <v>0</v>
      </c>
      <c r="BJ137" t="str">
        <f t="shared" si="166"/>
        <v/>
      </c>
      <c r="BK137" s="27" t="str">
        <f>女子申込一覧表!BK35</f>
        <v/>
      </c>
      <c r="BL137" s="27" t="str">
        <f>女子申込一覧表!BL35</f>
        <v/>
      </c>
      <c r="BM137" s="27" t="str">
        <f t="shared" si="149"/>
        <v/>
      </c>
      <c r="BN137" s="27" t="str">
        <f>女子申込一覧表!BN35</f>
        <v/>
      </c>
      <c r="BO137" s="27" t="str">
        <f>女子申込一覧表!BO35</f>
        <v/>
      </c>
      <c r="BP137" s="27">
        <f>女子申込一覧表!BP35</f>
        <v>0</v>
      </c>
      <c r="BQ137" s="27" t="str">
        <f>女子申込一覧表!BQ35</f>
        <v/>
      </c>
      <c r="BR137" s="27" t="str">
        <f>女子申込一覧表!BR35</f>
        <v/>
      </c>
      <c r="BS137" s="27">
        <f>女子申込一覧表!BS35</f>
        <v>0</v>
      </c>
      <c r="BT137" s="27" t="str">
        <f t="shared" si="150"/>
        <v/>
      </c>
      <c r="BU137" s="27" t="str">
        <f t="shared" si="151"/>
        <v/>
      </c>
      <c r="BV137" s="27" t="str">
        <f t="shared" si="152"/>
        <v>999:99.99</v>
      </c>
      <c r="BW137" s="27" t="str">
        <f t="shared" si="153"/>
        <v>999:99.99</v>
      </c>
      <c r="BX137" s="27" t="str">
        <f t="shared" si="154"/>
        <v>999:99.99</v>
      </c>
      <c r="BY137" s="58" t="str">
        <f t="shared" si="163"/>
        <v>1980/1/1</v>
      </c>
      <c r="CH137" s="3" t="str">
        <f t="shared" si="167"/>
        <v/>
      </c>
      <c r="CI137" s="3" t="str">
        <f t="shared" si="168"/>
        <v/>
      </c>
      <c r="CJ137" s="3">
        <f t="shared" si="169"/>
        <v>0</v>
      </c>
      <c r="CK137" s="3" t="str">
        <f t="shared" si="170"/>
        <v/>
      </c>
      <c r="CL137" s="3">
        <f t="shared" si="171"/>
        <v>0</v>
      </c>
      <c r="CM137" s="3">
        <v>2</v>
      </c>
      <c r="CN137" s="85" t="str">
        <f t="shared" si="155"/>
        <v/>
      </c>
      <c r="CO137" s="3" t="str">
        <f t="shared" si="172"/>
        <v/>
      </c>
      <c r="CS137" s="94" t="str">
        <f t="shared" si="173"/>
        <v/>
      </c>
    </row>
    <row r="138" spans="1:97" ht="24.75" customHeight="1">
      <c r="A138" s="33" t="str">
        <f>IF(B138="","",A137+1)</f>
        <v/>
      </c>
      <c r="B138" s="95" t="str">
        <f>IF(女子申込一覧表!B36="","",女子申込一覧表!B36)</f>
        <v/>
      </c>
      <c r="C138" s="93" t="str">
        <f>IF(女子申込一覧表!C36="","",女子申込一覧表!C36)</f>
        <v/>
      </c>
      <c r="D138" s="95" t="str">
        <f>IF(女子申込一覧表!D36="","",女子申込一覧表!D36)</f>
        <v/>
      </c>
      <c r="E138" s="96"/>
      <c r="F138" s="96"/>
      <c r="G138" s="33" t="str">
        <f>IF(女子申込一覧表!G36="","",女子申込一覧表!G36)</f>
        <v/>
      </c>
      <c r="H138" s="84" t="str">
        <f>IF(女子申込一覧表!H36="","",女子申込一覧表!H36)</f>
        <v/>
      </c>
      <c r="I138" s="97" t="str">
        <f>IF(女子申込一覧表!I36="","",女子申込一覧表!I36)</f>
        <v/>
      </c>
      <c r="J138" s="97" t="str">
        <f>IF(女子申込一覧表!J36="","",女子申込一覧表!J36)</f>
        <v/>
      </c>
      <c r="K138" s="97" t="str">
        <f>IF(女子申込一覧表!K36="","",女子申込一覧表!K36)</f>
        <v/>
      </c>
      <c r="L138" s="97" t="str">
        <f>IF(女子申込一覧表!L36="","",女子申込一覧表!L36)</f>
        <v/>
      </c>
      <c r="M138" s="97" t="str">
        <f>IF(女子申込一覧表!M36="","",女子申込一覧表!M36)</f>
        <v/>
      </c>
      <c r="N138" s="98" t="str">
        <f>IF(女子申込一覧表!N36="","",女子申込一覧表!N36)</f>
        <v/>
      </c>
      <c r="O138" s="97" t="str">
        <f>IF(女子申込一覧表!O36="","",女子申込一覧表!O36)</f>
        <v/>
      </c>
      <c r="P138" s="97" t="str">
        <f>IF(女子申込一覧表!P36="","",女子申込一覧表!P36)</f>
        <v/>
      </c>
      <c r="Q138" s="98" t="str">
        <f>IF(女子申込一覧表!Q36="","",女子申込一覧表!Q36)</f>
        <v/>
      </c>
      <c r="R138" s="97" t="str">
        <f>IF(女子申込一覧表!R36="","",女子申込一覧表!R36)</f>
        <v/>
      </c>
      <c r="S138" s="97"/>
      <c r="T138" s="97"/>
      <c r="U138" s="97"/>
      <c r="V138" s="97"/>
      <c r="W138" s="97"/>
      <c r="X138" s="98"/>
      <c r="Y138" s="99"/>
      <c r="Z138" s="98"/>
      <c r="AA138" s="97" t="str">
        <f>IF(女子申込一覧表!AA36="","",女子申込一覧表!AA36)</f>
        <v/>
      </c>
      <c r="AB138" s="9"/>
      <c r="AC138" s="48">
        <f t="shared" si="136"/>
        <v>0</v>
      </c>
      <c r="AD138" s="48">
        <f t="shared" si="137"/>
        <v>0</v>
      </c>
      <c r="AE138" s="48">
        <f t="shared" si="138"/>
        <v>0</v>
      </c>
      <c r="AF138" s="48">
        <f t="shared" si="157"/>
        <v>0</v>
      </c>
      <c r="AG138" s="48">
        <f t="shared" si="139"/>
        <v>0</v>
      </c>
      <c r="AH138" s="14" t="str">
        <f>IF(I138="","",申込書!$AB$6)</f>
        <v/>
      </c>
      <c r="AI138" s="49" t="str">
        <f t="shared" si="134"/>
        <v/>
      </c>
      <c r="AJ138" s="49" t="str">
        <f t="shared" si="161"/>
        <v/>
      </c>
      <c r="AK138" s="50"/>
      <c r="AR138">
        <v>131</v>
      </c>
      <c r="AS138">
        <f t="shared" si="159"/>
        <v>0</v>
      </c>
      <c r="AT138" t="str">
        <f t="shared" si="160"/>
        <v/>
      </c>
      <c r="AU138">
        <f t="shared" si="140"/>
        <v>0</v>
      </c>
      <c r="AV138" t="str">
        <f t="shared" si="141"/>
        <v/>
      </c>
      <c r="AW138" t="str">
        <f t="shared" si="162"/>
        <v/>
      </c>
      <c r="AX138">
        <f t="shared" si="158"/>
        <v>75</v>
      </c>
      <c r="AY138">
        <f t="shared" si="164"/>
        <v>12</v>
      </c>
      <c r="AZ138">
        <v>5</v>
      </c>
      <c r="BA138" t="str">
        <f t="shared" si="142"/>
        <v xml:space="preserve"> </v>
      </c>
      <c r="BB138">
        <v>131</v>
      </c>
      <c r="BC138" t="str">
        <f t="shared" si="165"/>
        <v/>
      </c>
      <c r="BD138" t="e">
        <f t="shared" si="143"/>
        <v>#VALUE!</v>
      </c>
      <c r="BE138" t="str">
        <f t="shared" si="144"/>
        <v/>
      </c>
      <c r="BF138" t="str">
        <f t="shared" si="145"/>
        <v/>
      </c>
      <c r="BG138" t="str">
        <f t="shared" si="135"/>
        <v/>
      </c>
      <c r="BH138">
        <f t="shared" si="146"/>
        <v>0</v>
      </c>
      <c r="BI138">
        <f t="shared" si="147"/>
        <v>0</v>
      </c>
      <c r="BJ138" t="str">
        <f t="shared" si="166"/>
        <v/>
      </c>
      <c r="BK138" s="27" t="str">
        <f>女子申込一覧表!BK36</f>
        <v/>
      </c>
      <c r="BL138" s="27" t="str">
        <f>女子申込一覧表!BL36</f>
        <v/>
      </c>
      <c r="BM138" s="27" t="str">
        <f t="shared" si="149"/>
        <v/>
      </c>
      <c r="BN138" s="27" t="str">
        <f>女子申込一覧表!BN36</f>
        <v/>
      </c>
      <c r="BO138" s="27" t="str">
        <f>女子申込一覧表!BO36</f>
        <v/>
      </c>
      <c r="BP138" s="27">
        <f>女子申込一覧表!BP36</f>
        <v>0</v>
      </c>
      <c r="BQ138" s="27" t="str">
        <f>女子申込一覧表!BQ36</f>
        <v/>
      </c>
      <c r="BR138" s="27" t="str">
        <f>女子申込一覧表!BR36</f>
        <v/>
      </c>
      <c r="BS138" s="27">
        <f>女子申込一覧表!BS36</f>
        <v>0</v>
      </c>
      <c r="BT138" s="27" t="str">
        <f t="shared" si="150"/>
        <v/>
      </c>
      <c r="BU138" s="27" t="str">
        <f t="shared" si="151"/>
        <v/>
      </c>
      <c r="BV138" s="27" t="str">
        <f t="shared" si="152"/>
        <v>999:99.99</v>
      </c>
      <c r="BW138" s="27" t="str">
        <f t="shared" si="153"/>
        <v>999:99.99</v>
      </c>
      <c r="BX138" s="27" t="str">
        <f t="shared" si="154"/>
        <v>999:99.99</v>
      </c>
      <c r="BY138" s="58" t="str">
        <f t="shared" si="163"/>
        <v>1980/1/1</v>
      </c>
      <c r="CH138" s="3" t="str">
        <f t="shared" si="167"/>
        <v/>
      </c>
      <c r="CI138" s="3" t="str">
        <f t="shared" si="168"/>
        <v/>
      </c>
      <c r="CJ138" s="3">
        <f t="shared" si="169"/>
        <v>0</v>
      </c>
      <c r="CK138" s="3" t="str">
        <f t="shared" si="170"/>
        <v/>
      </c>
      <c r="CL138" s="3">
        <f t="shared" si="171"/>
        <v>0</v>
      </c>
      <c r="CM138" s="3">
        <v>2</v>
      </c>
      <c r="CN138" s="85" t="str">
        <f t="shared" si="155"/>
        <v/>
      </c>
      <c r="CO138" s="3" t="str">
        <f t="shared" si="172"/>
        <v/>
      </c>
      <c r="CS138" s="94" t="str">
        <f t="shared" si="173"/>
        <v/>
      </c>
    </row>
    <row r="139" spans="1:97" ht="24.75" customHeight="1">
      <c r="A139" s="33" t="str">
        <f>IF(B139="","",A138+1)</f>
        <v/>
      </c>
      <c r="B139" s="95" t="str">
        <f>IF(女子申込一覧表!B37="","",女子申込一覧表!B37)</f>
        <v/>
      </c>
      <c r="C139" s="93" t="str">
        <f>IF(女子申込一覧表!C37="","",女子申込一覧表!C37)</f>
        <v/>
      </c>
      <c r="D139" s="95" t="str">
        <f>IF(女子申込一覧表!D37="","",女子申込一覧表!D37)</f>
        <v/>
      </c>
      <c r="E139" s="96"/>
      <c r="F139" s="96"/>
      <c r="G139" s="33" t="str">
        <f>IF(女子申込一覧表!G37="","",女子申込一覧表!G37)</f>
        <v/>
      </c>
      <c r="H139" s="84" t="str">
        <f>IF(女子申込一覧表!H37="","",女子申込一覧表!H37)</f>
        <v/>
      </c>
      <c r="I139" s="97" t="str">
        <f>IF(女子申込一覧表!I37="","",女子申込一覧表!I37)</f>
        <v/>
      </c>
      <c r="J139" s="97" t="str">
        <f>IF(女子申込一覧表!J37="","",女子申込一覧表!J37)</f>
        <v/>
      </c>
      <c r="K139" s="97" t="str">
        <f>IF(女子申込一覧表!K37="","",女子申込一覧表!K37)</f>
        <v/>
      </c>
      <c r="L139" s="97" t="str">
        <f>IF(女子申込一覧表!L37="","",女子申込一覧表!L37)</f>
        <v/>
      </c>
      <c r="M139" s="97" t="str">
        <f>IF(女子申込一覧表!M37="","",女子申込一覧表!M37)</f>
        <v/>
      </c>
      <c r="N139" s="98" t="str">
        <f>IF(女子申込一覧表!N37="","",女子申込一覧表!N37)</f>
        <v/>
      </c>
      <c r="O139" s="97" t="str">
        <f>IF(女子申込一覧表!O37="","",女子申込一覧表!O37)</f>
        <v/>
      </c>
      <c r="P139" s="97" t="str">
        <f>IF(女子申込一覧表!P37="","",女子申込一覧表!P37)</f>
        <v/>
      </c>
      <c r="Q139" s="98" t="str">
        <f>IF(女子申込一覧表!Q37="","",女子申込一覧表!Q37)</f>
        <v/>
      </c>
      <c r="R139" s="97" t="str">
        <f>IF(女子申込一覧表!R37="","",女子申込一覧表!R37)</f>
        <v/>
      </c>
      <c r="S139" s="97"/>
      <c r="T139" s="97"/>
      <c r="U139" s="97"/>
      <c r="V139" s="97"/>
      <c r="W139" s="97"/>
      <c r="X139" s="98"/>
      <c r="Y139" s="99"/>
      <c r="Z139" s="98"/>
      <c r="AA139" s="97" t="str">
        <f>IF(女子申込一覧表!AA37="","",女子申込一覧表!AA37)</f>
        <v/>
      </c>
      <c r="AB139" s="9"/>
      <c r="AC139" s="48">
        <f t="shared" si="136"/>
        <v>0</v>
      </c>
      <c r="AD139" s="48">
        <f t="shared" si="137"/>
        <v>0</v>
      </c>
      <c r="AE139" s="48">
        <f t="shared" si="138"/>
        <v>0</v>
      </c>
      <c r="AF139" s="48">
        <f t="shared" si="157"/>
        <v>0</v>
      </c>
      <c r="AG139" s="48">
        <f t="shared" si="139"/>
        <v>0</v>
      </c>
      <c r="AH139" s="14" t="str">
        <f>IF(I139="","",申込書!$AB$6)</f>
        <v/>
      </c>
      <c r="AI139" s="49" t="str">
        <f t="shared" ref="AI139:AI170" si="174">IF(OR(I139="",Y139=""),"",LEFT(Y139,2)&amp;RIGHT(Y139,3))</f>
        <v/>
      </c>
      <c r="AJ139" s="49" t="str">
        <f t="shared" si="161"/>
        <v/>
      </c>
      <c r="AK139" s="50"/>
      <c r="AR139">
        <v>132</v>
      </c>
      <c r="AS139">
        <f t="shared" si="159"/>
        <v>0</v>
      </c>
      <c r="AT139" t="str">
        <f t="shared" si="160"/>
        <v/>
      </c>
      <c r="AU139">
        <f t="shared" si="140"/>
        <v>0</v>
      </c>
      <c r="AV139" t="str">
        <f t="shared" si="141"/>
        <v/>
      </c>
      <c r="AW139" t="str">
        <f t="shared" si="162"/>
        <v/>
      </c>
      <c r="AX139">
        <f t="shared" si="158"/>
        <v>75</v>
      </c>
      <c r="AY139">
        <f t="shared" si="164"/>
        <v>12</v>
      </c>
      <c r="AZ139">
        <v>5</v>
      </c>
      <c r="BA139" t="str">
        <f t="shared" si="142"/>
        <v xml:space="preserve"> </v>
      </c>
      <c r="BB139">
        <v>132</v>
      </c>
      <c r="BC139" t="str">
        <f t="shared" si="165"/>
        <v/>
      </c>
      <c r="BD139" t="e">
        <f t="shared" si="143"/>
        <v>#VALUE!</v>
      </c>
      <c r="BE139" t="str">
        <f t="shared" si="144"/>
        <v/>
      </c>
      <c r="BF139" t="str">
        <f t="shared" si="145"/>
        <v/>
      </c>
      <c r="BG139" t="str">
        <f t="shared" ref="BG139:BG170" si="175">IF(B139="","",INT(($AP$2-BD139)/10000))</f>
        <v/>
      </c>
      <c r="BH139">
        <f t="shared" si="146"/>
        <v>0</v>
      </c>
      <c r="BI139">
        <f t="shared" si="147"/>
        <v>0</v>
      </c>
      <c r="BJ139" t="str">
        <f t="shared" si="166"/>
        <v/>
      </c>
      <c r="BK139" s="27" t="str">
        <f>女子申込一覧表!BK37</f>
        <v/>
      </c>
      <c r="BL139" s="27" t="str">
        <f>女子申込一覧表!BL37</f>
        <v/>
      </c>
      <c r="BM139" s="27" t="str">
        <f t="shared" si="149"/>
        <v/>
      </c>
      <c r="BN139" s="27" t="str">
        <f>女子申込一覧表!BN37</f>
        <v/>
      </c>
      <c r="BO139" s="27" t="str">
        <f>女子申込一覧表!BO37</f>
        <v/>
      </c>
      <c r="BP139" s="27">
        <f>女子申込一覧表!BP37</f>
        <v>0</v>
      </c>
      <c r="BQ139" s="27" t="str">
        <f>女子申込一覧表!BQ37</f>
        <v/>
      </c>
      <c r="BR139" s="27" t="str">
        <f>女子申込一覧表!BR37</f>
        <v/>
      </c>
      <c r="BS139" s="27">
        <f>女子申込一覧表!BS37</f>
        <v>0</v>
      </c>
      <c r="BT139" s="27" t="str">
        <f t="shared" si="150"/>
        <v/>
      </c>
      <c r="BU139" s="27" t="str">
        <f t="shared" si="151"/>
        <v/>
      </c>
      <c r="BV139" s="27" t="str">
        <f t="shared" si="152"/>
        <v>999:99.99</v>
      </c>
      <c r="BW139" s="27" t="str">
        <f t="shared" si="153"/>
        <v>999:99.99</v>
      </c>
      <c r="BX139" s="27" t="str">
        <f t="shared" si="154"/>
        <v>999:99.99</v>
      </c>
      <c r="BY139" s="58" t="str">
        <f t="shared" si="163"/>
        <v>1980/1/1</v>
      </c>
      <c r="CH139" s="3" t="str">
        <f t="shared" si="167"/>
        <v/>
      </c>
      <c r="CI139" s="3" t="str">
        <f t="shared" si="168"/>
        <v/>
      </c>
      <c r="CJ139" s="3">
        <f t="shared" si="169"/>
        <v>0</v>
      </c>
      <c r="CK139" s="3" t="str">
        <f t="shared" si="170"/>
        <v/>
      </c>
      <c r="CL139" s="3">
        <f t="shared" si="171"/>
        <v>0</v>
      </c>
      <c r="CM139" s="3">
        <v>2</v>
      </c>
      <c r="CN139" s="85" t="str">
        <f t="shared" si="155"/>
        <v/>
      </c>
      <c r="CO139" s="3" t="str">
        <f t="shared" si="172"/>
        <v/>
      </c>
      <c r="CS139" s="94" t="str">
        <f t="shared" si="173"/>
        <v/>
      </c>
    </row>
    <row r="140" spans="1:97" ht="24.75" customHeight="1">
      <c r="A140" s="33" t="str">
        <f>IF(B140="","",A139+1)</f>
        <v/>
      </c>
      <c r="B140" s="95" t="str">
        <f>IF(女子申込一覧表!B38="","",女子申込一覧表!B38)</f>
        <v/>
      </c>
      <c r="C140" s="93" t="str">
        <f>IF(女子申込一覧表!C38="","",女子申込一覧表!C38)</f>
        <v/>
      </c>
      <c r="D140" s="95" t="str">
        <f>IF(女子申込一覧表!D38="","",女子申込一覧表!D38)</f>
        <v/>
      </c>
      <c r="E140" s="96"/>
      <c r="F140" s="96"/>
      <c r="G140" s="33" t="str">
        <f>IF(女子申込一覧表!G38="","",女子申込一覧表!G38)</f>
        <v/>
      </c>
      <c r="H140" s="84" t="str">
        <f>IF(女子申込一覧表!H38="","",女子申込一覧表!H38)</f>
        <v/>
      </c>
      <c r="I140" s="97" t="str">
        <f>IF(女子申込一覧表!I38="","",女子申込一覧表!I38)</f>
        <v/>
      </c>
      <c r="J140" s="97" t="str">
        <f>IF(女子申込一覧表!J38="","",女子申込一覧表!J38)</f>
        <v/>
      </c>
      <c r="K140" s="97" t="str">
        <f>IF(女子申込一覧表!K38="","",女子申込一覧表!K38)</f>
        <v/>
      </c>
      <c r="L140" s="97" t="str">
        <f>IF(女子申込一覧表!L38="","",女子申込一覧表!L38)</f>
        <v/>
      </c>
      <c r="M140" s="97" t="str">
        <f>IF(女子申込一覧表!M38="","",女子申込一覧表!M38)</f>
        <v/>
      </c>
      <c r="N140" s="98" t="str">
        <f>IF(女子申込一覧表!N38="","",女子申込一覧表!N38)</f>
        <v/>
      </c>
      <c r="O140" s="97" t="str">
        <f>IF(女子申込一覧表!O38="","",女子申込一覧表!O38)</f>
        <v/>
      </c>
      <c r="P140" s="97" t="str">
        <f>IF(女子申込一覧表!P38="","",女子申込一覧表!P38)</f>
        <v/>
      </c>
      <c r="Q140" s="98" t="str">
        <f>IF(女子申込一覧表!Q38="","",女子申込一覧表!Q38)</f>
        <v/>
      </c>
      <c r="R140" s="97" t="str">
        <f>IF(女子申込一覧表!R38="","",女子申込一覧表!R38)</f>
        <v/>
      </c>
      <c r="S140" s="97"/>
      <c r="T140" s="97"/>
      <c r="U140" s="97"/>
      <c r="V140" s="97"/>
      <c r="W140" s="97"/>
      <c r="X140" s="98"/>
      <c r="Y140" s="99"/>
      <c r="Z140" s="98"/>
      <c r="AA140" s="97" t="str">
        <f>IF(女子申込一覧表!AA38="","",女子申込一覧表!AA38)</f>
        <v/>
      </c>
      <c r="AB140" s="9"/>
      <c r="AC140" s="48">
        <f t="shared" ref="AC140:AC171" si="176">IF(M140="リレーのみ",0,IF(M140="",0,1))</f>
        <v>0</v>
      </c>
      <c r="AD140" s="48">
        <f t="shared" ref="AD140:AD171" si="177">IF(P140="",0,1)</f>
        <v>0</v>
      </c>
      <c r="AE140" s="48">
        <f t="shared" ref="AE140:AE171" si="178">IF(S140="",0,1)</f>
        <v>0</v>
      </c>
      <c r="AF140" s="48">
        <f t="shared" si="157"/>
        <v>0</v>
      </c>
      <c r="AG140" s="48">
        <f t="shared" ref="AG140:AG171" si="179">IF(M140="",0,IF(M140=P140,1,IF(P140="",0,IF(M140=S140,1,IF(P140=S140,1,0)))))</f>
        <v>0</v>
      </c>
      <c r="AH140" s="14" t="str">
        <f>IF(I140="","",申込書!$AB$6)</f>
        <v/>
      </c>
      <c r="AI140" s="49" t="str">
        <f t="shared" si="174"/>
        <v/>
      </c>
      <c r="AJ140" s="49" t="str">
        <f t="shared" si="161"/>
        <v/>
      </c>
      <c r="AK140" s="50"/>
      <c r="AR140">
        <v>133</v>
      </c>
      <c r="AS140">
        <f t="shared" si="159"/>
        <v>0</v>
      </c>
      <c r="AT140" t="str">
        <f t="shared" si="160"/>
        <v/>
      </c>
      <c r="AU140">
        <f t="shared" ref="AU140:AU171" si="180">LEN(TRIM(I140))+LEN(TRIM(J140))</f>
        <v>0</v>
      </c>
      <c r="AV140" t="str">
        <f t="shared" ref="AV140:AV171" si="181">IF(AND(M140="",P140=""),"",IF(AU140=2,TRIM(I140)&amp;"      "&amp;TRIM(J140),IF(AU140=3,TRIM(I140)&amp;"    "&amp;TRIM(J140),IF(AU140=4,TRIM(I140)&amp;"  "&amp;TRIM(J140),TRIM(I140)&amp;TRIM(J140)))))</f>
        <v/>
      </c>
      <c r="AW140" t="str">
        <f t="shared" si="162"/>
        <v/>
      </c>
      <c r="AX140">
        <f t="shared" si="158"/>
        <v>75</v>
      </c>
      <c r="AY140">
        <f t="shared" si="164"/>
        <v>12</v>
      </c>
      <c r="AZ140">
        <v>5</v>
      </c>
      <c r="BA140" t="str">
        <f t="shared" ref="BA140:BA171" si="182">K140&amp;" "&amp;L140</f>
        <v xml:space="preserve"> </v>
      </c>
      <c r="BB140">
        <v>133</v>
      </c>
      <c r="BC140" t="str">
        <f t="shared" si="165"/>
        <v/>
      </c>
      <c r="BD140" t="e">
        <f t="shared" ref="BD140:BD171" si="183">YEAR(B140)&amp;RIGHT("0"&amp;MONTH(B140),2)&amp;RIGHT("0"&amp;DAY(B140),2)</f>
        <v>#VALUE!</v>
      </c>
      <c r="BE140" t="str">
        <f t="shared" ref="BE140:BE171" si="184">IF(B140="","",5)</f>
        <v/>
      </c>
      <c r="BF140" t="str">
        <f t="shared" ref="BF140:BF171" si="185">IF(B140="","",0)</f>
        <v/>
      </c>
      <c r="BG140" t="str">
        <f t="shared" si="175"/>
        <v/>
      </c>
      <c r="BH140">
        <f t="shared" ref="BH140:BH171" si="186">IF(D140="100歳",1,IF(D140="他チーム",5,0))</f>
        <v>0</v>
      </c>
      <c r="BI140">
        <f t="shared" ref="BI140:BI171" si="187">IF(I140="",0,IF(AND(Y140="",Z140=""),0,5))</f>
        <v>0</v>
      </c>
      <c r="BJ140" t="str">
        <f t="shared" si="166"/>
        <v/>
      </c>
      <c r="BK140" s="27" t="str">
        <f>女子申込一覧表!BK38</f>
        <v/>
      </c>
      <c r="BL140" s="27" t="str">
        <f>女子申込一覧表!BL38</f>
        <v/>
      </c>
      <c r="BM140" s="27" t="str">
        <f t="shared" ref="BM140:BM171" si="188">IF(S140="","",VLOOKUP(S140,$AM$6:$AP$16,2,0)+IF(AZ140=0,1,0))</f>
        <v/>
      </c>
      <c r="BN140" s="27" t="str">
        <f>女子申込一覧表!BN38</f>
        <v/>
      </c>
      <c r="BO140" s="27" t="str">
        <f>女子申込一覧表!BO38</f>
        <v/>
      </c>
      <c r="BP140" s="27">
        <f>女子申込一覧表!BP38</f>
        <v>0</v>
      </c>
      <c r="BQ140" s="27" t="str">
        <f>女子申込一覧表!BQ38</f>
        <v/>
      </c>
      <c r="BR140" s="27" t="str">
        <f>女子申込一覧表!BR38</f>
        <v/>
      </c>
      <c r="BS140" s="27">
        <f>女子申込一覧表!BS38</f>
        <v>0</v>
      </c>
      <c r="BT140" s="27" t="str">
        <f t="shared" ref="BT140:BT171" si="189">IF(S140="","",VLOOKUP(S140,$AM$6:$AP$16,3,0))</f>
        <v/>
      </c>
      <c r="BU140" s="27" t="str">
        <f t="shared" ref="BU140:BU171" si="190">IF(S140="","",VLOOKUP(S140,$AM$6:$AP$16,4,0))</f>
        <v/>
      </c>
      <c r="BV140" s="27" t="str">
        <f t="shared" ref="BV140:BV171" si="191">IF(N140="","999:99.99"," "&amp;LEFT(RIGHT("        "&amp;TEXT(N140,"0.00"),7),2)&amp;":"&amp;RIGHT(TEXT(N140,"0.00"),5))</f>
        <v>999:99.99</v>
      </c>
      <c r="BW140" s="27" t="str">
        <f t="shared" ref="BW140:BW171" si="192">IF(Q140="","999:99.99"," "&amp;LEFT(RIGHT("        "&amp;TEXT(Q140,"0.00"),7),2)&amp;":"&amp;RIGHT(TEXT(Q140,"0.00"),5))</f>
        <v>999:99.99</v>
      </c>
      <c r="BX140" s="27" t="str">
        <f t="shared" ref="BX140:BX171" si="193">IF(X140="","999:99.99"," "&amp;LEFT(RIGHT("        "&amp;TEXT(X140,"0.00"),7),2)&amp;":"&amp;RIGHT(TEXT(X140,"0.00"),5))</f>
        <v>999:99.99</v>
      </c>
      <c r="BY140" s="58" t="str">
        <f t="shared" si="163"/>
        <v>1980/1/1</v>
      </c>
      <c r="CH140" s="3" t="str">
        <f t="shared" si="167"/>
        <v/>
      </c>
      <c r="CI140" s="3" t="str">
        <f t="shared" si="168"/>
        <v/>
      </c>
      <c r="CJ140" s="3">
        <f t="shared" si="169"/>
        <v>0</v>
      </c>
      <c r="CK140" s="3" t="str">
        <f t="shared" si="170"/>
        <v/>
      </c>
      <c r="CL140" s="3">
        <f t="shared" si="171"/>
        <v>0</v>
      </c>
      <c r="CM140" s="3">
        <v>2</v>
      </c>
      <c r="CN140" s="85" t="str">
        <f t="shared" ref="CN140:CN171" si="194">H140</f>
        <v/>
      </c>
      <c r="CO140" s="3" t="str">
        <f t="shared" si="172"/>
        <v/>
      </c>
      <c r="CS140" s="94" t="str">
        <f t="shared" si="173"/>
        <v/>
      </c>
    </row>
    <row r="141" spans="1:97" ht="24.75" customHeight="1">
      <c r="A141" s="33" t="str">
        <f>IF(B141="","",A140+1)</f>
        <v/>
      </c>
      <c r="B141" s="95" t="str">
        <f>IF(女子申込一覧表!B39="","",女子申込一覧表!B39)</f>
        <v/>
      </c>
      <c r="C141" s="93" t="str">
        <f>IF(女子申込一覧表!C39="","",女子申込一覧表!C39)</f>
        <v/>
      </c>
      <c r="D141" s="95" t="str">
        <f>IF(女子申込一覧表!D39="","",女子申込一覧表!D39)</f>
        <v/>
      </c>
      <c r="E141" s="96"/>
      <c r="F141" s="96"/>
      <c r="G141" s="33" t="str">
        <f>IF(女子申込一覧表!G39="","",女子申込一覧表!G39)</f>
        <v/>
      </c>
      <c r="H141" s="84" t="str">
        <f>IF(女子申込一覧表!H39="","",女子申込一覧表!H39)</f>
        <v/>
      </c>
      <c r="I141" s="97" t="str">
        <f>IF(女子申込一覧表!I39="","",女子申込一覧表!I39)</f>
        <v/>
      </c>
      <c r="J141" s="97" t="str">
        <f>IF(女子申込一覧表!J39="","",女子申込一覧表!J39)</f>
        <v/>
      </c>
      <c r="K141" s="97" t="str">
        <f>IF(女子申込一覧表!K39="","",女子申込一覧表!K39)</f>
        <v/>
      </c>
      <c r="L141" s="97" t="str">
        <f>IF(女子申込一覧表!L39="","",女子申込一覧表!L39)</f>
        <v/>
      </c>
      <c r="M141" s="97" t="str">
        <f>IF(女子申込一覧表!M39="","",女子申込一覧表!M39)</f>
        <v/>
      </c>
      <c r="N141" s="98" t="str">
        <f>IF(女子申込一覧表!N39="","",女子申込一覧表!N39)</f>
        <v/>
      </c>
      <c r="O141" s="97" t="str">
        <f>IF(女子申込一覧表!O39="","",女子申込一覧表!O39)</f>
        <v/>
      </c>
      <c r="P141" s="97" t="str">
        <f>IF(女子申込一覧表!P39="","",女子申込一覧表!P39)</f>
        <v/>
      </c>
      <c r="Q141" s="98" t="str">
        <f>IF(女子申込一覧表!Q39="","",女子申込一覧表!Q39)</f>
        <v/>
      </c>
      <c r="R141" s="97" t="str">
        <f>IF(女子申込一覧表!R39="","",女子申込一覧表!R39)</f>
        <v/>
      </c>
      <c r="S141" s="97"/>
      <c r="T141" s="97"/>
      <c r="U141" s="97"/>
      <c r="V141" s="97"/>
      <c r="W141" s="97"/>
      <c r="X141" s="98"/>
      <c r="Y141" s="99"/>
      <c r="Z141" s="98"/>
      <c r="AA141" s="97" t="str">
        <f>IF(女子申込一覧表!AA39="","",女子申込一覧表!AA39)</f>
        <v/>
      </c>
      <c r="AB141" s="9"/>
      <c r="AC141" s="48">
        <f t="shared" si="176"/>
        <v>0</v>
      </c>
      <c r="AD141" s="48">
        <f t="shared" si="177"/>
        <v>0</v>
      </c>
      <c r="AE141" s="48">
        <f t="shared" si="178"/>
        <v>0</v>
      </c>
      <c r="AF141" s="48">
        <f t="shared" si="157"/>
        <v>0</v>
      </c>
      <c r="AG141" s="48">
        <f t="shared" si="179"/>
        <v>0</v>
      </c>
      <c r="AH141" s="14" t="str">
        <f>IF(I141="","",申込書!$AB$6)</f>
        <v/>
      </c>
      <c r="AI141" s="49" t="str">
        <f t="shared" si="174"/>
        <v/>
      </c>
      <c r="AJ141" s="49" t="str">
        <f t="shared" si="161"/>
        <v/>
      </c>
      <c r="AK141" s="50"/>
      <c r="AR141">
        <v>134</v>
      </c>
      <c r="AS141">
        <f t="shared" si="159"/>
        <v>0</v>
      </c>
      <c r="AT141" t="str">
        <f t="shared" si="160"/>
        <v/>
      </c>
      <c r="AU141">
        <f t="shared" si="180"/>
        <v>0</v>
      </c>
      <c r="AV141" t="str">
        <f t="shared" si="181"/>
        <v/>
      </c>
      <c r="AW141" t="str">
        <f t="shared" si="162"/>
        <v/>
      </c>
      <c r="AX141">
        <f t="shared" si="158"/>
        <v>75</v>
      </c>
      <c r="AY141">
        <f t="shared" si="164"/>
        <v>12</v>
      </c>
      <c r="AZ141">
        <v>5</v>
      </c>
      <c r="BA141" t="str">
        <f t="shared" si="182"/>
        <v xml:space="preserve"> </v>
      </c>
      <c r="BB141">
        <v>134</v>
      </c>
      <c r="BC141" t="str">
        <f t="shared" si="165"/>
        <v/>
      </c>
      <c r="BD141" t="e">
        <f t="shared" si="183"/>
        <v>#VALUE!</v>
      </c>
      <c r="BE141" t="str">
        <f t="shared" si="184"/>
        <v/>
      </c>
      <c r="BF141" t="str">
        <f t="shared" si="185"/>
        <v/>
      </c>
      <c r="BG141" t="str">
        <f t="shared" si="175"/>
        <v/>
      </c>
      <c r="BH141">
        <f t="shared" si="186"/>
        <v>0</v>
      </c>
      <c r="BI141">
        <f t="shared" si="187"/>
        <v>0</v>
      </c>
      <c r="BJ141" t="str">
        <f t="shared" si="166"/>
        <v/>
      </c>
      <c r="BK141" s="27" t="str">
        <f>女子申込一覧表!BK39</f>
        <v/>
      </c>
      <c r="BL141" s="27" t="str">
        <f>女子申込一覧表!BL39</f>
        <v/>
      </c>
      <c r="BM141" s="27" t="str">
        <f t="shared" si="188"/>
        <v/>
      </c>
      <c r="BN141" s="27" t="str">
        <f>女子申込一覧表!BN39</f>
        <v/>
      </c>
      <c r="BO141" s="27" t="str">
        <f>女子申込一覧表!BO39</f>
        <v/>
      </c>
      <c r="BP141" s="27">
        <f>女子申込一覧表!BP39</f>
        <v>0</v>
      </c>
      <c r="BQ141" s="27" t="str">
        <f>女子申込一覧表!BQ39</f>
        <v/>
      </c>
      <c r="BR141" s="27" t="str">
        <f>女子申込一覧表!BR39</f>
        <v/>
      </c>
      <c r="BS141" s="27">
        <f>女子申込一覧表!BS39</f>
        <v>0</v>
      </c>
      <c r="BT141" s="27" t="str">
        <f t="shared" si="189"/>
        <v/>
      </c>
      <c r="BU141" s="27" t="str">
        <f t="shared" si="190"/>
        <v/>
      </c>
      <c r="BV141" s="27" t="str">
        <f t="shared" si="191"/>
        <v>999:99.99</v>
      </c>
      <c r="BW141" s="27" t="str">
        <f t="shared" si="192"/>
        <v>999:99.99</v>
      </c>
      <c r="BX141" s="27" t="str">
        <f t="shared" si="193"/>
        <v>999:99.99</v>
      </c>
      <c r="BY141" s="58" t="str">
        <f t="shared" si="163"/>
        <v>1980/1/1</v>
      </c>
      <c r="CH141" s="3" t="str">
        <f t="shared" si="167"/>
        <v/>
      </c>
      <c r="CI141" s="3" t="str">
        <f t="shared" si="168"/>
        <v/>
      </c>
      <c r="CJ141" s="3">
        <f t="shared" si="169"/>
        <v>0</v>
      </c>
      <c r="CK141" s="3" t="str">
        <f t="shared" si="170"/>
        <v/>
      </c>
      <c r="CL141" s="3">
        <f t="shared" si="171"/>
        <v>0</v>
      </c>
      <c r="CM141" s="3">
        <v>2</v>
      </c>
      <c r="CN141" s="85" t="str">
        <f t="shared" si="194"/>
        <v/>
      </c>
      <c r="CO141" s="3" t="str">
        <f t="shared" si="172"/>
        <v/>
      </c>
      <c r="CS141" s="94" t="str">
        <f t="shared" si="173"/>
        <v/>
      </c>
    </row>
    <row r="142" spans="1:97" ht="24.75" customHeight="1">
      <c r="A142" s="33" t="str">
        <f t="shared" ref="A142:A145" si="195">IF(B142="","",A141+1)</f>
        <v/>
      </c>
      <c r="B142" s="95" t="str">
        <f>IF(女子申込一覧表!B40="","",女子申込一覧表!B40)</f>
        <v/>
      </c>
      <c r="C142" s="93" t="str">
        <f>IF(女子申込一覧表!C40="","",女子申込一覧表!C40)</f>
        <v/>
      </c>
      <c r="D142" s="95" t="str">
        <f>IF(女子申込一覧表!D40="","",女子申込一覧表!D40)</f>
        <v/>
      </c>
      <c r="E142" s="96"/>
      <c r="F142" s="96"/>
      <c r="G142" s="33" t="str">
        <f>IF(女子申込一覧表!G40="","",女子申込一覧表!G40)</f>
        <v/>
      </c>
      <c r="H142" s="84" t="str">
        <f>IF(女子申込一覧表!H40="","",女子申込一覧表!H40)</f>
        <v/>
      </c>
      <c r="I142" s="97" t="str">
        <f>IF(女子申込一覧表!I40="","",女子申込一覧表!I40)</f>
        <v/>
      </c>
      <c r="J142" s="97" t="str">
        <f>IF(女子申込一覧表!J40="","",女子申込一覧表!J40)</f>
        <v/>
      </c>
      <c r="K142" s="97" t="str">
        <f>IF(女子申込一覧表!K40="","",女子申込一覧表!K40)</f>
        <v/>
      </c>
      <c r="L142" s="97" t="str">
        <f>IF(女子申込一覧表!L40="","",女子申込一覧表!L40)</f>
        <v/>
      </c>
      <c r="M142" s="97" t="str">
        <f>IF(女子申込一覧表!M40="","",女子申込一覧表!M40)</f>
        <v/>
      </c>
      <c r="N142" s="98" t="str">
        <f>IF(女子申込一覧表!N40="","",女子申込一覧表!N40)</f>
        <v/>
      </c>
      <c r="O142" s="97" t="str">
        <f>IF(女子申込一覧表!O40="","",女子申込一覧表!O40)</f>
        <v/>
      </c>
      <c r="P142" s="97" t="str">
        <f>IF(女子申込一覧表!P40="","",女子申込一覧表!P40)</f>
        <v/>
      </c>
      <c r="Q142" s="98" t="str">
        <f>IF(女子申込一覧表!Q40="","",女子申込一覧表!Q40)</f>
        <v/>
      </c>
      <c r="R142" s="97" t="str">
        <f>IF(女子申込一覧表!R40="","",女子申込一覧表!R40)</f>
        <v/>
      </c>
      <c r="S142" s="97"/>
      <c r="T142" s="97"/>
      <c r="U142" s="97"/>
      <c r="V142" s="97"/>
      <c r="W142" s="97"/>
      <c r="X142" s="98"/>
      <c r="Y142" s="99"/>
      <c r="Z142" s="98"/>
      <c r="AA142" s="97" t="str">
        <f>IF(女子申込一覧表!AA40="","",女子申込一覧表!AA40)</f>
        <v/>
      </c>
      <c r="AB142" s="9"/>
      <c r="AC142" s="48">
        <f t="shared" si="176"/>
        <v>0</v>
      </c>
      <c r="AD142" s="48">
        <f t="shared" si="177"/>
        <v>0</v>
      </c>
      <c r="AE142" s="48">
        <f t="shared" si="178"/>
        <v>0</v>
      </c>
      <c r="AF142" s="48">
        <f t="shared" si="157"/>
        <v>0</v>
      </c>
      <c r="AG142" s="48">
        <f t="shared" si="179"/>
        <v>0</v>
      </c>
      <c r="AH142" s="14" t="str">
        <f>IF(I142="","",申込書!$AB$6)</f>
        <v/>
      </c>
      <c r="AI142" s="49" t="str">
        <f t="shared" si="174"/>
        <v/>
      </c>
      <c r="AJ142" s="49" t="str">
        <f t="shared" si="161"/>
        <v/>
      </c>
      <c r="AK142" s="50"/>
      <c r="AR142">
        <v>135</v>
      </c>
      <c r="AS142">
        <f t="shared" si="159"/>
        <v>0</v>
      </c>
      <c r="AT142" t="str">
        <f t="shared" si="160"/>
        <v/>
      </c>
      <c r="AU142">
        <f t="shared" si="180"/>
        <v>0</v>
      </c>
      <c r="AV142" t="str">
        <f t="shared" si="181"/>
        <v/>
      </c>
      <c r="AW142" t="str">
        <f t="shared" si="162"/>
        <v/>
      </c>
      <c r="AX142">
        <f t="shared" si="158"/>
        <v>75</v>
      </c>
      <c r="AY142">
        <f t="shared" si="164"/>
        <v>12</v>
      </c>
      <c r="AZ142">
        <v>5</v>
      </c>
      <c r="BA142" t="str">
        <f t="shared" si="182"/>
        <v xml:space="preserve"> </v>
      </c>
      <c r="BB142">
        <v>135</v>
      </c>
      <c r="BC142" t="str">
        <f t="shared" si="165"/>
        <v/>
      </c>
      <c r="BD142" t="e">
        <f t="shared" si="183"/>
        <v>#VALUE!</v>
      </c>
      <c r="BE142" t="str">
        <f t="shared" si="184"/>
        <v/>
      </c>
      <c r="BF142" t="str">
        <f t="shared" si="185"/>
        <v/>
      </c>
      <c r="BG142" t="str">
        <f t="shared" si="175"/>
        <v/>
      </c>
      <c r="BH142">
        <f t="shared" si="186"/>
        <v>0</v>
      </c>
      <c r="BI142">
        <f t="shared" si="187"/>
        <v>0</v>
      </c>
      <c r="BJ142" t="str">
        <f t="shared" si="166"/>
        <v/>
      </c>
      <c r="BK142" s="27" t="str">
        <f>女子申込一覧表!BK40</f>
        <v/>
      </c>
      <c r="BL142" s="27" t="str">
        <f>女子申込一覧表!BL40</f>
        <v/>
      </c>
      <c r="BM142" s="27" t="str">
        <f t="shared" si="188"/>
        <v/>
      </c>
      <c r="BN142" s="27" t="str">
        <f>女子申込一覧表!BN40</f>
        <v/>
      </c>
      <c r="BO142" s="27" t="str">
        <f>女子申込一覧表!BO40</f>
        <v/>
      </c>
      <c r="BP142" s="27">
        <f>女子申込一覧表!BP40</f>
        <v>0</v>
      </c>
      <c r="BQ142" s="27" t="str">
        <f>女子申込一覧表!BQ40</f>
        <v/>
      </c>
      <c r="BR142" s="27" t="str">
        <f>女子申込一覧表!BR40</f>
        <v/>
      </c>
      <c r="BS142" s="27">
        <f>女子申込一覧表!BS40</f>
        <v>0</v>
      </c>
      <c r="BT142" s="27" t="str">
        <f t="shared" si="189"/>
        <v/>
      </c>
      <c r="BU142" s="27" t="str">
        <f t="shared" si="190"/>
        <v/>
      </c>
      <c r="BV142" s="27" t="str">
        <f t="shared" si="191"/>
        <v>999:99.99</v>
      </c>
      <c r="BW142" s="27" t="str">
        <f t="shared" si="192"/>
        <v>999:99.99</v>
      </c>
      <c r="BX142" s="27" t="str">
        <f t="shared" si="193"/>
        <v>999:99.99</v>
      </c>
      <c r="BY142" s="58" t="str">
        <f t="shared" si="163"/>
        <v>1980/1/1</v>
      </c>
      <c r="CH142" s="3" t="str">
        <f t="shared" si="167"/>
        <v/>
      </c>
      <c r="CI142" s="3" t="str">
        <f t="shared" si="168"/>
        <v/>
      </c>
      <c r="CJ142" s="3">
        <f t="shared" si="169"/>
        <v>0</v>
      </c>
      <c r="CK142" s="3" t="str">
        <f t="shared" si="170"/>
        <v/>
      </c>
      <c r="CL142" s="3">
        <f t="shared" si="171"/>
        <v>0</v>
      </c>
      <c r="CM142" s="3">
        <v>2</v>
      </c>
      <c r="CN142" s="85" t="str">
        <f t="shared" si="194"/>
        <v/>
      </c>
      <c r="CO142" s="3" t="str">
        <f t="shared" si="172"/>
        <v/>
      </c>
      <c r="CS142" s="94" t="str">
        <f t="shared" si="173"/>
        <v/>
      </c>
    </row>
    <row r="143" spans="1:97" ht="24.75" customHeight="1">
      <c r="A143" s="33" t="str">
        <f t="shared" si="195"/>
        <v/>
      </c>
      <c r="B143" s="95" t="str">
        <f>IF(女子申込一覧表!B41="","",女子申込一覧表!B41)</f>
        <v/>
      </c>
      <c r="C143" s="93" t="str">
        <f>IF(女子申込一覧表!C41="","",女子申込一覧表!C41)</f>
        <v/>
      </c>
      <c r="D143" s="95" t="str">
        <f>IF(女子申込一覧表!D41="","",女子申込一覧表!D41)</f>
        <v/>
      </c>
      <c r="E143" s="96"/>
      <c r="F143" s="96"/>
      <c r="G143" s="33" t="str">
        <f>IF(女子申込一覧表!G41="","",女子申込一覧表!G41)</f>
        <v/>
      </c>
      <c r="H143" s="84" t="str">
        <f>IF(女子申込一覧表!H41="","",女子申込一覧表!H41)</f>
        <v/>
      </c>
      <c r="I143" s="97" t="str">
        <f>IF(女子申込一覧表!I41="","",女子申込一覧表!I41)</f>
        <v/>
      </c>
      <c r="J143" s="97" t="str">
        <f>IF(女子申込一覧表!J41="","",女子申込一覧表!J41)</f>
        <v/>
      </c>
      <c r="K143" s="97" t="str">
        <f>IF(女子申込一覧表!K41="","",女子申込一覧表!K41)</f>
        <v/>
      </c>
      <c r="L143" s="97" t="str">
        <f>IF(女子申込一覧表!L41="","",女子申込一覧表!L41)</f>
        <v/>
      </c>
      <c r="M143" s="97" t="str">
        <f>IF(女子申込一覧表!M41="","",女子申込一覧表!M41)</f>
        <v/>
      </c>
      <c r="N143" s="98" t="str">
        <f>IF(女子申込一覧表!N41="","",女子申込一覧表!N41)</f>
        <v/>
      </c>
      <c r="O143" s="97" t="str">
        <f>IF(女子申込一覧表!O41="","",女子申込一覧表!O41)</f>
        <v/>
      </c>
      <c r="P143" s="97" t="str">
        <f>IF(女子申込一覧表!P41="","",女子申込一覧表!P41)</f>
        <v/>
      </c>
      <c r="Q143" s="98" t="str">
        <f>IF(女子申込一覧表!Q41="","",女子申込一覧表!Q41)</f>
        <v/>
      </c>
      <c r="R143" s="97" t="str">
        <f>IF(女子申込一覧表!R41="","",女子申込一覧表!R41)</f>
        <v/>
      </c>
      <c r="S143" s="97"/>
      <c r="T143" s="97"/>
      <c r="U143" s="97"/>
      <c r="V143" s="97"/>
      <c r="W143" s="97"/>
      <c r="X143" s="98"/>
      <c r="Y143" s="99"/>
      <c r="Z143" s="98"/>
      <c r="AA143" s="97" t="str">
        <f>IF(女子申込一覧表!AA41="","",女子申込一覧表!AA41)</f>
        <v/>
      </c>
      <c r="AB143" s="9"/>
      <c r="AC143" s="48">
        <f t="shared" si="176"/>
        <v>0</v>
      </c>
      <c r="AD143" s="48">
        <f t="shared" si="177"/>
        <v>0</v>
      </c>
      <c r="AE143" s="48">
        <f t="shared" si="178"/>
        <v>0</v>
      </c>
      <c r="AF143" s="48">
        <f t="shared" si="157"/>
        <v>0</v>
      </c>
      <c r="AG143" s="48">
        <f t="shared" si="179"/>
        <v>0</v>
      </c>
      <c r="AH143" s="14" t="str">
        <f>IF(I143="","",申込書!$AB$6)</f>
        <v/>
      </c>
      <c r="AI143" s="49" t="str">
        <f t="shared" si="174"/>
        <v/>
      </c>
      <c r="AJ143" s="49" t="str">
        <f t="shared" si="161"/>
        <v/>
      </c>
      <c r="AK143" s="50"/>
      <c r="AR143">
        <v>136</v>
      </c>
      <c r="AS143">
        <f t="shared" si="159"/>
        <v>0</v>
      </c>
      <c r="AT143" t="str">
        <f t="shared" si="160"/>
        <v/>
      </c>
      <c r="AU143">
        <f t="shared" si="180"/>
        <v>0</v>
      </c>
      <c r="AV143" t="str">
        <f t="shared" si="181"/>
        <v/>
      </c>
      <c r="AW143" t="str">
        <f t="shared" si="162"/>
        <v/>
      </c>
      <c r="AX143">
        <f t="shared" si="158"/>
        <v>75</v>
      </c>
      <c r="AY143">
        <f t="shared" si="164"/>
        <v>12</v>
      </c>
      <c r="AZ143">
        <v>5</v>
      </c>
      <c r="BA143" t="str">
        <f t="shared" si="182"/>
        <v xml:space="preserve"> </v>
      </c>
      <c r="BB143">
        <v>136</v>
      </c>
      <c r="BC143" t="str">
        <f t="shared" si="165"/>
        <v/>
      </c>
      <c r="BD143" t="e">
        <f t="shared" si="183"/>
        <v>#VALUE!</v>
      </c>
      <c r="BE143" t="str">
        <f t="shared" si="184"/>
        <v/>
      </c>
      <c r="BF143" t="str">
        <f t="shared" si="185"/>
        <v/>
      </c>
      <c r="BG143" t="str">
        <f t="shared" si="175"/>
        <v/>
      </c>
      <c r="BH143">
        <f t="shared" si="186"/>
        <v>0</v>
      </c>
      <c r="BI143">
        <f t="shared" si="187"/>
        <v>0</v>
      </c>
      <c r="BJ143" t="str">
        <f t="shared" si="166"/>
        <v/>
      </c>
      <c r="BK143" s="27" t="str">
        <f>女子申込一覧表!BK41</f>
        <v/>
      </c>
      <c r="BL143" s="27" t="str">
        <f>女子申込一覧表!BL41</f>
        <v/>
      </c>
      <c r="BM143" s="27" t="str">
        <f t="shared" si="188"/>
        <v/>
      </c>
      <c r="BN143" s="27" t="str">
        <f>女子申込一覧表!BN41</f>
        <v/>
      </c>
      <c r="BO143" s="27" t="str">
        <f>女子申込一覧表!BO41</f>
        <v/>
      </c>
      <c r="BP143" s="27">
        <f>女子申込一覧表!BP41</f>
        <v>0</v>
      </c>
      <c r="BQ143" s="27" t="str">
        <f>女子申込一覧表!BQ41</f>
        <v/>
      </c>
      <c r="BR143" s="27" t="str">
        <f>女子申込一覧表!BR41</f>
        <v/>
      </c>
      <c r="BS143" s="27">
        <f>女子申込一覧表!BS41</f>
        <v>0</v>
      </c>
      <c r="BT143" s="27" t="str">
        <f t="shared" si="189"/>
        <v/>
      </c>
      <c r="BU143" s="27" t="str">
        <f t="shared" si="190"/>
        <v/>
      </c>
      <c r="BV143" s="27" t="str">
        <f t="shared" si="191"/>
        <v>999:99.99</v>
      </c>
      <c r="BW143" s="27" t="str">
        <f t="shared" si="192"/>
        <v>999:99.99</v>
      </c>
      <c r="BX143" s="27" t="str">
        <f t="shared" si="193"/>
        <v>999:99.99</v>
      </c>
      <c r="BY143" s="58" t="str">
        <f t="shared" si="163"/>
        <v>1980/1/1</v>
      </c>
      <c r="CH143" s="3" t="str">
        <f t="shared" si="167"/>
        <v/>
      </c>
      <c r="CI143" s="3" t="str">
        <f t="shared" si="168"/>
        <v/>
      </c>
      <c r="CJ143" s="3">
        <f t="shared" si="169"/>
        <v>0</v>
      </c>
      <c r="CK143" s="3" t="str">
        <f t="shared" si="170"/>
        <v/>
      </c>
      <c r="CL143" s="3">
        <f t="shared" si="171"/>
        <v>0</v>
      </c>
      <c r="CM143" s="3">
        <v>2</v>
      </c>
      <c r="CN143" s="85" t="str">
        <f t="shared" si="194"/>
        <v/>
      </c>
      <c r="CO143" s="3" t="str">
        <f t="shared" si="172"/>
        <v/>
      </c>
      <c r="CS143" s="94" t="str">
        <f t="shared" si="173"/>
        <v/>
      </c>
    </row>
    <row r="144" spans="1:97" ht="24.75" customHeight="1">
      <c r="A144" s="33" t="str">
        <f t="shared" si="195"/>
        <v/>
      </c>
      <c r="B144" s="95" t="str">
        <f>IF(女子申込一覧表!B42="","",女子申込一覧表!B42)</f>
        <v/>
      </c>
      <c r="C144" s="93" t="str">
        <f>IF(女子申込一覧表!C42="","",女子申込一覧表!C42)</f>
        <v/>
      </c>
      <c r="D144" s="95" t="str">
        <f>IF(女子申込一覧表!D42="","",女子申込一覧表!D42)</f>
        <v/>
      </c>
      <c r="E144" s="96"/>
      <c r="F144" s="96"/>
      <c r="G144" s="33" t="str">
        <f>IF(女子申込一覧表!G42="","",女子申込一覧表!G42)</f>
        <v/>
      </c>
      <c r="H144" s="84" t="str">
        <f>IF(女子申込一覧表!H42="","",女子申込一覧表!H42)</f>
        <v/>
      </c>
      <c r="I144" s="97" t="str">
        <f>IF(女子申込一覧表!I42="","",女子申込一覧表!I42)</f>
        <v/>
      </c>
      <c r="J144" s="97" t="str">
        <f>IF(女子申込一覧表!J42="","",女子申込一覧表!J42)</f>
        <v/>
      </c>
      <c r="K144" s="97" t="str">
        <f>IF(女子申込一覧表!K42="","",女子申込一覧表!K42)</f>
        <v/>
      </c>
      <c r="L144" s="97" t="str">
        <f>IF(女子申込一覧表!L42="","",女子申込一覧表!L42)</f>
        <v/>
      </c>
      <c r="M144" s="97" t="str">
        <f>IF(女子申込一覧表!M42="","",女子申込一覧表!M42)</f>
        <v/>
      </c>
      <c r="N144" s="98" t="str">
        <f>IF(女子申込一覧表!N42="","",女子申込一覧表!N42)</f>
        <v/>
      </c>
      <c r="O144" s="97" t="str">
        <f>IF(女子申込一覧表!O42="","",女子申込一覧表!O42)</f>
        <v/>
      </c>
      <c r="P144" s="97" t="str">
        <f>IF(女子申込一覧表!P42="","",女子申込一覧表!P42)</f>
        <v/>
      </c>
      <c r="Q144" s="98" t="str">
        <f>IF(女子申込一覧表!Q42="","",女子申込一覧表!Q42)</f>
        <v/>
      </c>
      <c r="R144" s="97" t="str">
        <f>IF(女子申込一覧表!R42="","",女子申込一覧表!R42)</f>
        <v/>
      </c>
      <c r="S144" s="97"/>
      <c r="T144" s="97"/>
      <c r="U144" s="97"/>
      <c r="V144" s="97"/>
      <c r="W144" s="97"/>
      <c r="X144" s="98"/>
      <c r="Y144" s="99"/>
      <c r="Z144" s="98"/>
      <c r="AA144" s="97" t="str">
        <f>IF(女子申込一覧表!AA42="","",女子申込一覧表!AA42)</f>
        <v/>
      </c>
      <c r="AB144" s="9"/>
      <c r="AC144" s="48">
        <f t="shared" si="176"/>
        <v>0</v>
      </c>
      <c r="AD144" s="48">
        <f t="shared" si="177"/>
        <v>0</v>
      </c>
      <c r="AE144" s="48">
        <f t="shared" si="178"/>
        <v>0</v>
      </c>
      <c r="AF144" s="48">
        <f t="shared" si="157"/>
        <v>0</v>
      </c>
      <c r="AG144" s="48">
        <f t="shared" si="179"/>
        <v>0</v>
      </c>
      <c r="AH144" s="14" t="str">
        <f>IF(I144="","",申込書!$AB$6)</f>
        <v/>
      </c>
      <c r="AI144" s="49" t="str">
        <f t="shared" si="174"/>
        <v/>
      </c>
      <c r="AJ144" s="49" t="str">
        <f t="shared" si="161"/>
        <v/>
      </c>
      <c r="AK144" s="50"/>
      <c r="AR144">
        <v>137</v>
      </c>
      <c r="AS144">
        <f t="shared" si="159"/>
        <v>0</v>
      </c>
      <c r="AT144" t="str">
        <f t="shared" si="160"/>
        <v/>
      </c>
      <c r="AU144">
        <f t="shared" si="180"/>
        <v>0</v>
      </c>
      <c r="AV144" t="str">
        <f t="shared" si="181"/>
        <v/>
      </c>
      <c r="AW144" t="str">
        <f t="shared" si="162"/>
        <v/>
      </c>
      <c r="AX144">
        <f t="shared" si="158"/>
        <v>75</v>
      </c>
      <c r="AY144">
        <f t="shared" si="164"/>
        <v>12</v>
      </c>
      <c r="AZ144">
        <v>5</v>
      </c>
      <c r="BA144" t="str">
        <f t="shared" si="182"/>
        <v xml:space="preserve"> </v>
      </c>
      <c r="BB144">
        <v>137</v>
      </c>
      <c r="BC144" t="str">
        <f t="shared" si="165"/>
        <v/>
      </c>
      <c r="BD144" t="e">
        <f t="shared" si="183"/>
        <v>#VALUE!</v>
      </c>
      <c r="BE144" t="str">
        <f t="shared" si="184"/>
        <v/>
      </c>
      <c r="BF144" t="str">
        <f t="shared" si="185"/>
        <v/>
      </c>
      <c r="BG144" t="str">
        <f t="shared" si="175"/>
        <v/>
      </c>
      <c r="BH144">
        <f t="shared" si="186"/>
        <v>0</v>
      </c>
      <c r="BI144">
        <f t="shared" si="187"/>
        <v>0</v>
      </c>
      <c r="BJ144" t="str">
        <f t="shared" si="166"/>
        <v/>
      </c>
      <c r="BK144" s="27" t="str">
        <f>女子申込一覧表!BK42</f>
        <v/>
      </c>
      <c r="BL144" s="27" t="str">
        <f>女子申込一覧表!BL42</f>
        <v/>
      </c>
      <c r="BM144" s="27" t="str">
        <f t="shared" si="188"/>
        <v/>
      </c>
      <c r="BN144" s="27" t="str">
        <f>女子申込一覧表!BN42</f>
        <v/>
      </c>
      <c r="BO144" s="27" t="str">
        <f>女子申込一覧表!BO42</f>
        <v/>
      </c>
      <c r="BP144" s="27">
        <f>女子申込一覧表!BP42</f>
        <v>0</v>
      </c>
      <c r="BQ144" s="27" t="str">
        <f>女子申込一覧表!BQ42</f>
        <v/>
      </c>
      <c r="BR144" s="27" t="str">
        <f>女子申込一覧表!BR42</f>
        <v/>
      </c>
      <c r="BS144" s="27">
        <f>女子申込一覧表!BS42</f>
        <v>0</v>
      </c>
      <c r="BT144" s="27" t="str">
        <f t="shared" si="189"/>
        <v/>
      </c>
      <c r="BU144" s="27" t="str">
        <f t="shared" si="190"/>
        <v/>
      </c>
      <c r="BV144" s="27" t="str">
        <f t="shared" si="191"/>
        <v>999:99.99</v>
      </c>
      <c r="BW144" s="27" t="str">
        <f t="shared" si="192"/>
        <v>999:99.99</v>
      </c>
      <c r="BX144" s="27" t="str">
        <f t="shared" si="193"/>
        <v>999:99.99</v>
      </c>
      <c r="BY144" s="58" t="str">
        <f t="shared" si="163"/>
        <v>1980/1/1</v>
      </c>
      <c r="CH144" s="3" t="str">
        <f t="shared" si="167"/>
        <v/>
      </c>
      <c r="CI144" s="3" t="str">
        <f t="shared" si="168"/>
        <v/>
      </c>
      <c r="CJ144" s="3">
        <f t="shared" si="169"/>
        <v>0</v>
      </c>
      <c r="CK144" s="3" t="str">
        <f t="shared" si="170"/>
        <v/>
      </c>
      <c r="CL144" s="3">
        <f t="shared" si="171"/>
        <v>0</v>
      </c>
      <c r="CM144" s="3">
        <v>2</v>
      </c>
      <c r="CN144" s="85" t="str">
        <f t="shared" si="194"/>
        <v/>
      </c>
      <c r="CO144" s="3" t="str">
        <f t="shared" si="172"/>
        <v/>
      </c>
      <c r="CS144" s="94" t="str">
        <f t="shared" si="173"/>
        <v/>
      </c>
    </row>
    <row r="145" spans="1:97" ht="24.75" customHeight="1">
      <c r="A145" s="33" t="str">
        <f t="shared" si="195"/>
        <v/>
      </c>
      <c r="B145" s="95" t="str">
        <f>IF(女子申込一覧表!B43="","",女子申込一覧表!B43)</f>
        <v/>
      </c>
      <c r="C145" s="93" t="str">
        <f>IF(女子申込一覧表!C43="","",女子申込一覧表!C43)</f>
        <v/>
      </c>
      <c r="D145" s="95" t="str">
        <f>IF(女子申込一覧表!D43="","",女子申込一覧表!D43)</f>
        <v/>
      </c>
      <c r="E145" s="96"/>
      <c r="F145" s="96"/>
      <c r="G145" s="33" t="str">
        <f>IF(女子申込一覧表!G43="","",女子申込一覧表!G43)</f>
        <v/>
      </c>
      <c r="H145" s="84" t="str">
        <f>IF(女子申込一覧表!H43="","",女子申込一覧表!H43)</f>
        <v/>
      </c>
      <c r="I145" s="97" t="str">
        <f>IF(女子申込一覧表!I43="","",女子申込一覧表!I43)</f>
        <v/>
      </c>
      <c r="J145" s="97" t="str">
        <f>IF(女子申込一覧表!J43="","",女子申込一覧表!J43)</f>
        <v/>
      </c>
      <c r="K145" s="97" t="str">
        <f>IF(女子申込一覧表!K43="","",女子申込一覧表!K43)</f>
        <v/>
      </c>
      <c r="L145" s="97" t="str">
        <f>IF(女子申込一覧表!L43="","",女子申込一覧表!L43)</f>
        <v/>
      </c>
      <c r="M145" s="97" t="str">
        <f>IF(女子申込一覧表!M43="","",女子申込一覧表!M43)</f>
        <v/>
      </c>
      <c r="N145" s="98" t="str">
        <f>IF(女子申込一覧表!N43="","",女子申込一覧表!N43)</f>
        <v/>
      </c>
      <c r="O145" s="97" t="str">
        <f>IF(女子申込一覧表!O43="","",女子申込一覧表!O43)</f>
        <v/>
      </c>
      <c r="P145" s="97" t="str">
        <f>IF(女子申込一覧表!P43="","",女子申込一覧表!P43)</f>
        <v/>
      </c>
      <c r="Q145" s="98" t="str">
        <f>IF(女子申込一覧表!Q43="","",女子申込一覧表!Q43)</f>
        <v/>
      </c>
      <c r="R145" s="97" t="str">
        <f>IF(女子申込一覧表!R43="","",女子申込一覧表!R43)</f>
        <v/>
      </c>
      <c r="S145" s="97"/>
      <c r="T145" s="97"/>
      <c r="U145" s="97"/>
      <c r="V145" s="97"/>
      <c r="W145" s="97"/>
      <c r="X145" s="98"/>
      <c r="Y145" s="99"/>
      <c r="Z145" s="98"/>
      <c r="AA145" s="97" t="str">
        <f>IF(女子申込一覧表!AA43="","",女子申込一覧表!AA43)</f>
        <v/>
      </c>
      <c r="AB145" s="9"/>
      <c r="AC145" s="48">
        <f t="shared" si="176"/>
        <v>0</v>
      </c>
      <c r="AD145" s="48">
        <f t="shared" si="177"/>
        <v>0</v>
      </c>
      <c r="AE145" s="48">
        <f t="shared" si="178"/>
        <v>0</v>
      </c>
      <c r="AF145" s="48">
        <f t="shared" si="157"/>
        <v>0</v>
      </c>
      <c r="AG145" s="48">
        <f t="shared" si="179"/>
        <v>0</v>
      </c>
      <c r="AH145" s="14" t="str">
        <f>IF(I145="","",申込書!$AB$6)</f>
        <v/>
      </c>
      <c r="AI145" s="49" t="str">
        <f t="shared" si="174"/>
        <v/>
      </c>
      <c r="AJ145" s="49" t="str">
        <f t="shared" si="161"/>
        <v/>
      </c>
      <c r="AK145" s="50"/>
      <c r="AR145">
        <v>138</v>
      </c>
      <c r="AS145">
        <f t="shared" si="159"/>
        <v>0</v>
      </c>
      <c r="AT145" t="str">
        <f t="shared" si="160"/>
        <v/>
      </c>
      <c r="AU145">
        <f t="shared" si="180"/>
        <v>0</v>
      </c>
      <c r="AV145" t="str">
        <f t="shared" si="181"/>
        <v/>
      </c>
      <c r="AW145" t="str">
        <f t="shared" si="162"/>
        <v/>
      </c>
      <c r="AX145">
        <f t="shared" si="158"/>
        <v>75</v>
      </c>
      <c r="AY145">
        <f t="shared" si="164"/>
        <v>12</v>
      </c>
      <c r="AZ145">
        <v>5</v>
      </c>
      <c r="BA145" t="str">
        <f t="shared" si="182"/>
        <v xml:space="preserve"> </v>
      </c>
      <c r="BB145">
        <v>138</v>
      </c>
      <c r="BC145" t="str">
        <f t="shared" si="165"/>
        <v/>
      </c>
      <c r="BD145" t="e">
        <f t="shared" si="183"/>
        <v>#VALUE!</v>
      </c>
      <c r="BE145" t="str">
        <f t="shared" si="184"/>
        <v/>
      </c>
      <c r="BF145" t="str">
        <f t="shared" si="185"/>
        <v/>
      </c>
      <c r="BG145" t="str">
        <f t="shared" si="175"/>
        <v/>
      </c>
      <c r="BH145">
        <f t="shared" si="186"/>
        <v>0</v>
      </c>
      <c r="BI145">
        <f t="shared" si="187"/>
        <v>0</v>
      </c>
      <c r="BJ145" t="str">
        <f t="shared" si="166"/>
        <v/>
      </c>
      <c r="BK145" s="27" t="str">
        <f>女子申込一覧表!BK43</f>
        <v/>
      </c>
      <c r="BL145" s="27" t="str">
        <f>女子申込一覧表!BL43</f>
        <v/>
      </c>
      <c r="BM145" s="27" t="str">
        <f t="shared" si="188"/>
        <v/>
      </c>
      <c r="BN145" s="27" t="str">
        <f>女子申込一覧表!BN43</f>
        <v/>
      </c>
      <c r="BO145" s="27" t="str">
        <f>女子申込一覧表!BO43</f>
        <v/>
      </c>
      <c r="BP145" s="27">
        <f>女子申込一覧表!BP43</f>
        <v>0</v>
      </c>
      <c r="BQ145" s="27" t="str">
        <f>女子申込一覧表!BQ43</f>
        <v/>
      </c>
      <c r="BR145" s="27" t="str">
        <f>女子申込一覧表!BR43</f>
        <v/>
      </c>
      <c r="BS145" s="27">
        <f>女子申込一覧表!BS43</f>
        <v>0</v>
      </c>
      <c r="BT145" s="27" t="str">
        <f t="shared" si="189"/>
        <v/>
      </c>
      <c r="BU145" s="27" t="str">
        <f t="shared" si="190"/>
        <v/>
      </c>
      <c r="BV145" s="27" t="str">
        <f t="shared" si="191"/>
        <v>999:99.99</v>
      </c>
      <c r="BW145" s="27" t="str">
        <f t="shared" si="192"/>
        <v>999:99.99</v>
      </c>
      <c r="BX145" s="27" t="str">
        <f t="shared" si="193"/>
        <v>999:99.99</v>
      </c>
      <c r="BY145" s="58" t="str">
        <f t="shared" si="163"/>
        <v>1980/1/1</v>
      </c>
      <c r="CH145" s="3" t="str">
        <f t="shared" si="167"/>
        <v/>
      </c>
      <c r="CI145" s="3" t="str">
        <f t="shared" si="168"/>
        <v/>
      </c>
      <c r="CJ145" s="3">
        <f t="shared" si="169"/>
        <v>0</v>
      </c>
      <c r="CK145" s="3" t="str">
        <f t="shared" si="170"/>
        <v/>
      </c>
      <c r="CL145" s="3">
        <f t="shared" si="171"/>
        <v>0</v>
      </c>
      <c r="CM145" s="3">
        <v>2</v>
      </c>
      <c r="CN145" s="85" t="str">
        <f t="shared" si="194"/>
        <v/>
      </c>
      <c r="CO145" s="3" t="str">
        <f t="shared" si="172"/>
        <v/>
      </c>
      <c r="CS145" s="94" t="str">
        <f t="shared" si="173"/>
        <v/>
      </c>
    </row>
    <row r="146" spans="1:97" ht="24.75" customHeight="1">
      <c r="A146" s="33" t="str">
        <f t="shared" ref="A146:A207" si="196">IF(B146="","",A145+1)</f>
        <v/>
      </c>
      <c r="B146" s="95" t="str">
        <f>IF(女子申込一覧表!B44="","",女子申込一覧表!B44)</f>
        <v/>
      </c>
      <c r="C146" s="93" t="str">
        <f>IF(女子申込一覧表!C44="","",女子申込一覧表!C44)</f>
        <v/>
      </c>
      <c r="D146" s="95" t="str">
        <f>IF(女子申込一覧表!D44="","",女子申込一覧表!D44)</f>
        <v/>
      </c>
      <c r="E146" s="96"/>
      <c r="F146" s="96"/>
      <c r="G146" s="33" t="str">
        <f>IF(女子申込一覧表!G44="","",女子申込一覧表!G44)</f>
        <v/>
      </c>
      <c r="H146" s="84" t="str">
        <f>IF(女子申込一覧表!H44="","",女子申込一覧表!H44)</f>
        <v/>
      </c>
      <c r="I146" s="97" t="str">
        <f>IF(女子申込一覧表!I44="","",女子申込一覧表!I44)</f>
        <v/>
      </c>
      <c r="J146" s="97" t="str">
        <f>IF(女子申込一覧表!J44="","",女子申込一覧表!J44)</f>
        <v/>
      </c>
      <c r="K146" s="97" t="str">
        <f>IF(女子申込一覧表!K44="","",女子申込一覧表!K44)</f>
        <v/>
      </c>
      <c r="L146" s="97" t="str">
        <f>IF(女子申込一覧表!L44="","",女子申込一覧表!L44)</f>
        <v/>
      </c>
      <c r="M146" s="97" t="str">
        <f>IF(女子申込一覧表!M44="","",女子申込一覧表!M44)</f>
        <v/>
      </c>
      <c r="N146" s="98" t="str">
        <f>IF(女子申込一覧表!N44="","",女子申込一覧表!N44)</f>
        <v/>
      </c>
      <c r="O146" s="97" t="str">
        <f>IF(女子申込一覧表!O44="","",女子申込一覧表!O44)</f>
        <v/>
      </c>
      <c r="P146" s="97" t="str">
        <f>IF(女子申込一覧表!P44="","",女子申込一覧表!P44)</f>
        <v/>
      </c>
      <c r="Q146" s="98" t="str">
        <f>IF(女子申込一覧表!Q44="","",女子申込一覧表!Q44)</f>
        <v/>
      </c>
      <c r="R146" s="97" t="str">
        <f>IF(女子申込一覧表!R44="","",女子申込一覧表!R44)</f>
        <v/>
      </c>
      <c r="S146" s="97"/>
      <c r="T146" s="97"/>
      <c r="U146" s="97"/>
      <c r="V146" s="97"/>
      <c r="W146" s="97"/>
      <c r="X146" s="98"/>
      <c r="Y146" s="99"/>
      <c r="Z146" s="98"/>
      <c r="AA146" s="97" t="str">
        <f>IF(女子申込一覧表!AA44="","",女子申込一覧表!AA44)</f>
        <v/>
      </c>
      <c r="AB146" s="9"/>
      <c r="AC146" s="48">
        <f t="shared" si="176"/>
        <v>0</v>
      </c>
      <c r="AD146" s="48">
        <f t="shared" si="177"/>
        <v>0</v>
      </c>
      <c r="AE146" s="48">
        <f t="shared" si="178"/>
        <v>0</v>
      </c>
      <c r="AF146" s="48">
        <f t="shared" ref="AF146:AF207" si="197">SUM(AC146:AE146)</f>
        <v>0</v>
      </c>
      <c r="AG146" s="48">
        <f t="shared" si="179"/>
        <v>0</v>
      </c>
      <c r="AH146" s="14" t="str">
        <f>IF(I146="","",申込書!$AB$6)</f>
        <v/>
      </c>
      <c r="AI146" s="49" t="str">
        <f t="shared" si="174"/>
        <v/>
      </c>
      <c r="AJ146" s="49" t="str">
        <f t="shared" si="161"/>
        <v/>
      </c>
      <c r="AK146" s="50"/>
      <c r="AR146">
        <v>139</v>
      </c>
      <c r="AS146">
        <f t="shared" ref="AS146:AS207" si="198">IF(OR(AV146="",BI146=5),AS145,AS145+1)</f>
        <v>0</v>
      </c>
      <c r="AT146" t="str">
        <f t="shared" ref="AT146:AT207" si="199">IF(OR(AV146="",BI146=5),"",AS146)</f>
        <v/>
      </c>
      <c r="AU146">
        <f t="shared" si="180"/>
        <v>0</v>
      </c>
      <c r="AV146" t="str">
        <f t="shared" si="181"/>
        <v/>
      </c>
      <c r="AW146" t="str">
        <f t="shared" si="162"/>
        <v/>
      </c>
      <c r="AX146">
        <f t="shared" si="158"/>
        <v>75</v>
      </c>
      <c r="AY146">
        <f t="shared" si="164"/>
        <v>12</v>
      </c>
      <c r="AZ146">
        <v>5</v>
      </c>
      <c r="BA146" t="str">
        <f t="shared" si="182"/>
        <v xml:space="preserve"> </v>
      </c>
      <c r="BB146">
        <v>139</v>
      </c>
      <c r="BC146" t="str">
        <f t="shared" si="165"/>
        <v/>
      </c>
      <c r="BD146" t="e">
        <f t="shared" si="183"/>
        <v>#VALUE!</v>
      </c>
      <c r="BE146" t="str">
        <f t="shared" si="184"/>
        <v/>
      </c>
      <c r="BF146" t="str">
        <f t="shared" si="185"/>
        <v/>
      </c>
      <c r="BG146" t="str">
        <f t="shared" si="175"/>
        <v/>
      </c>
      <c r="BH146">
        <f t="shared" si="186"/>
        <v>0</v>
      </c>
      <c r="BI146">
        <f t="shared" si="187"/>
        <v>0</v>
      </c>
      <c r="BJ146" t="str">
        <f t="shared" si="166"/>
        <v/>
      </c>
      <c r="BK146" s="27" t="str">
        <f>女子申込一覧表!BK44</f>
        <v/>
      </c>
      <c r="BL146" s="27" t="str">
        <f>女子申込一覧表!BL44</f>
        <v/>
      </c>
      <c r="BM146" s="27" t="str">
        <f t="shared" si="188"/>
        <v/>
      </c>
      <c r="BN146" s="27" t="str">
        <f>女子申込一覧表!BN44</f>
        <v/>
      </c>
      <c r="BO146" s="27" t="str">
        <f>女子申込一覧表!BO44</f>
        <v/>
      </c>
      <c r="BP146" s="27">
        <f>女子申込一覧表!BP44</f>
        <v>0</v>
      </c>
      <c r="BQ146" s="27" t="str">
        <f>女子申込一覧表!BQ44</f>
        <v/>
      </c>
      <c r="BR146" s="27" t="str">
        <f>女子申込一覧表!BR44</f>
        <v/>
      </c>
      <c r="BS146" s="27">
        <f>女子申込一覧表!BS44</f>
        <v>0</v>
      </c>
      <c r="BT146" s="27" t="str">
        <f t="shared" si="189"/>
        <v/>
      </c>
      <c r="BU146" s="27" t="str">
        <f t="shared" si="190"/>
        <v/>
      </c>
      <c r="BV146" s="27" t="str">
        <f t="shared" si="191"/>
        <v>999:99.99</v>
      </c>
      <c r="BW146" s="27" t="str">
        <f t="shared" si="192"/>
        <v>999:99.99</v>
      </c>
      <c r="BX146" s="27" t="str">
        <f t="shared" si="193"/>
        <v>999:99.99</v>
      </c>
      <c r="BY146" s="58" t="str">
        <f t="shared" si="163"/>
        <v>1980/1/1</v>
      </c>
      <c r="CH146" s="3" t="str">
        <f t="shared" si="167"/>
        <v/>
      </c>
      <c r="CI146" s="3" t="str">
        <f t="shared" si="168"/>
        <v/>
      </c>
      <c r="CJ146" s="3">
        <f t="shared" si="169"/>
        <v>0</v>
      </c>
      <c r="CK146" s="3" t="str">
        <f t="shared" si="170"/>
        <v/>
      </c>
      <c r="CL146" s="3">
        <f t="shared" si="171"/>
        <v>0</v>
      </c>
      <c r="CM146" s="3">
        <v>2</v>
      </c>
      <c r="CN146" s="85" t="str">
        <f t="shared" si="194"/>
        <v/>
      </c>
      <c r="CO146" s="3" t="str">
        <f t="shared" si="172"/>
        <v/>
      </c>
      <c r="CS146" s="94" t="str">
        <f t="shared" si="173"/>
        <v/>
      </c>
    </row>
    <row r="147" spans="1:97" ht="24.75" customHeight="1">
      <c r="A147" s="33" t="str">
        <f t="shared" si="196"/>
        <v/>
      </c>
      <c r="B147" s="95" t="str">
        <f>IF(女子申込一覧表!B45="","",女子申込一覧表!B45)</f>
        <v/>
      </c>
      <c r="C147" s="93" t="str">
        <f>IF(女子申込一覧表!C45="","",女子申込一覧表!C45)</f>
        <v/>
      </c>
      <c r="D147" s="95" t="str">
        <f>IF(女子申込一覧表!D45="","",女子申込一覧表!D45)</f>
        <v/>
      </c>
      <c r="E147" s="96"/>
      <c r="F147" s="96"/>
      <c r="G147" s="33" t="str">
        <f>IF(女子申込一覧表!G45="","",女子申込一覧表!G45)</f>
        <v/>
      </c>
      <c r="H147" s="84" t="str">
        <f>IF(女子申込一覧表!H45="","",女子申込一覧表!H45)</f>
        <v/>
      </c>
      <c r="I147" s="97" t="str">
        <f>IF(女子申込一覧表!I45="","",女子申込一覧表!I45)</f>
        <v/>
      </c>
      <c r="J147" s="97" t="str">
        <f>IF(女子申込一覧表!J45="","",女子申込一覧表!J45)</f>
        <v/>
      </c>
      <c r="K147" s="97" t="str">
        <f>IF(女子申込一覧表!K45="","",女子申込一覧表!K45)</f>
        <v/>
      </c>
      <c r="L147" s="97" t="str">
        <f>IF(女子申込一覧表!L45="","",女子申込一覧表!L45)</f>
        <v/>
      </c>
      <c r="M147" s="97" t="str">
        <f>IF(女子申込一覧表!M45="","",女子申込一覧表!M45)</f>
        <v/>
      </c>
      <c r="N147" s="98" t="str">
        <f>IF(女子申込一覧表!N45="","",女子申込一覧表!N45)</f>
        <v/>
      </c>
      <c r="O147" s="97" t="str">
        <f>IF(女子申込一覧表!O45="","",女子申込一覧表!O45)</f>
        <v/>
      </c>
      <c r="P147" s="97" t="str">
        <f>IF(女子申込一覧表!P45="","",女子申込一覧表!P45)</f>
        <v/>
      </c>
      <c r="Q147" s="98" t="str">
        <f>IF(女子申込一覧表!Q45="","",女子申込一覧表!Q45)</f>
        <v/>
      </c>
      <c r="R147" s="97" t="str">
        <f>IF(女子申込一覧表!R45="","",女子申込一覧表!R45)</f>
        <v/>
      </c>
      <c r="S147" s="97"/>
      <c r="T147" s="97"/>
      <c r="U147" s="97"/>
      <c r="V147" s="97"/>
      <c r="W147" s="97"/>
      <c r="X147" s="98"/>
      <c r="Y147" s="99"/>
      <c r="Z147" s="98"/>
      <c r="AA147" s="97" t="str">
        <f>IF(女子申込一覧表!AA45="","",女子申込一覧表!AA45)</f>
        <v/>
      </c>
      <c r="AB147" s="9"/>
      <c r="AC147" s="48">
        <f t="shared" si="176"/>
        <v>0</v>
      </c>
      <c r="AD147" s="48">
        <f t="shared" si="177"/>
        <v>0</v>
      </c>
      <c r="AE147" s="48">
        <f t="shared" si="178"/>
        <v>0</v>
      </c>
      <c r="AF147" s="48">
        <f t="shared" si="197"/>
        <v>0</v>
      </c>
      <c r="AG147" s="48">
        <f t="shared" si="179"/>
        <v>0</v>
      </c>
      <c r="AH147" s="14" t="str">
        <f>IF(I147="","",申込書!$AB$6)</f>
        <v/>
      </c>
      <c r="AI147" s="49" t="str">
        <f t="shared" si="174"/>
        <v/>
      </c>
      <c r="AJ147" s="49" t="str">
        <f t="shared" si="161"/>
        <v/>
      </c>
      <c r="AK147" s="50"/>
      <c r="AR147">
        <v>140</v>
      </c>
      <c r="AS147">
        <f t="shared" si="198"/>
        <v>0</v>
      </c>
      <c r="AT147" t="str">
        <f t="shared" si="199"/>
        <v/>
      </c>
      <c r="AU147">
        <f t="shared" si="180"/>
        <v>0</v>
      </c>
      <c r="AV147" t="str">
        <f t="shared" si="181"/>
        <v/>
      </c>
      <c r="AW147" t="str">
        <f t="shared" si="162"/>
        <v/>
      </c>
      <c r="AX147">
        <f t="shared" si="158"/>
        <v>75</v>
      </c>
      <c r="AY147">
        <f t="shared" si="164"/>
        <v>12</v>
      </c>
      <c r="AZ147">
        <v>5</v>
      </c>
      <c r="BA147" t="str">
        <f t="shared" si="182"/>
        <v xml:space="preserve"> </v>
      </c>
      <c r="BB147">
        <v>140</v>
      </c>
      <c r="BC147" t="str">
        <f t="shared" si="165"/>
        <v/>
      </c>
      <c r="BD147" t="e">
        <f t="shared" si="183"/>
        <v>#VALUE!</v>
      </c>
      <c r="BE147" t="str">
        <f t="shared" si="184"/>
        <v/>
      </c>
      <c r="BF147" t="str">
        <f t="shared" si="185"/>
        <v/>
      </c>
      <c r="BG147" t="str">
        <f t="shared" si="175"/>
        <v/>
      </c>
      <c r="BH147">
        <f t="shared" si="186"/>
        <v>0</v>
      </c>
      <c r="BI147">
        <f t="shared" si="187"/>
        <v>0</v>
      </c>
      <c r="BJ147" t="str">
        <f t="shared" si="166"/>
        <v/>
      </c>
      <c r="BK147" s="27" t="str">
        <f>女子申込一覧表!BK45</f>
        <v/>
      </c>
      <c r="BL147" s="27" t="str">
        <f>女子申込一覧表!BL45</f>
        <v/>
      </c>
      <c r="BM147" s="27" t="str">
        <f t="shared" si="188"/>
        <v/>
      </c>
      <c r="BN147" s="27" t="str">
        <f>女子申込一覧表!BN45</f>
        <v/>
      </c>
      <c r="BO147" s="27" t="str">
        <f>女子申込一覧表!BO45</f>
        <v/>
      </c>
      <c r="BP147" s="27">
        <f>女子申込一覧表!BP45</f>
        <v>0</v>
      </c>
      <c r="BQ147" s="27" t="str">
        <f>女子申込一覧表!BQ45</f>
        <v/>
      </c>
      <c r="BR147" s="27" t="str">
        <f>女子申込一覧表!BR45</f>
        <v/>
      </c>
      <c r="BS147" s="27">
        <f>女子申込一覧表!BS45</f>
        <v>0</v>
      </c>
      <c r="BT147" s="27" t="str">
        <f t="shared" si="189"/>
        <v/>
      </c>
      <c r="BU147" s="27" t="str">
        <f t="shared" si="190"/>
        <v/>
      </c>
      <c r="BV147" s="27" t="str">
        <f t="shared" si="191"/>
        <v>999:99.99</v>
      </c>
      <c r="BW147" s="27" t="str">
        <f t="shared" si="192"/>
        <v>999:99.99</v>
      </c>
      <c r="BX147" s="27" t="str">
        <f t="shared" si="193"/>
        <v>999:99.99</v>
      </c>
      <c r="BY147" s="58" t="str">
        <f t="shared" si="163"/>
        <v>1980/1/1</v>
      </c>
      <c r="CH147" s="3" t="str">
        <f t="shared" si="167"/>
        <v/>
      </c>
      <c r="CI147" s="3" t="str">
        <f t="shared" si="168"/>
        <v/>
      </c>
      <c r="CJ147" s="3">
        <f t="shared" si="169"/>
        <v>0</v>
      </c>
      <c r="CK147" s="3" t="str">
        <f t="shared" si="170"/>
        <v/>
      </c>
      <c r="CL147" s="3">
        <f t="shared" si="171"/>
        <v>0</v>
      </c>
      <c r="CM147" s="3">
        <v>2</v>
      </c>
      <c r="CN147" s="85" t="str">
        <f t="shared" si="194"/>
        <v/>
      </c>
      <c r="CO147" s="3" t="str">
        <f t="shared" si="172"/>
        <v/>
      </c>
      <c r="CS147" s="94" t="str">
        <f t="shared" si="173"/>
        <v/>
      </c>
    </row>
    <row r="148" spans="1:97" ht="24.75" customHeight="1">
      <c r="A148" s="33" t="str">
        <f t="shared" si="196"/>
        <v/>
      </c>
      <c r="B148" s="95" t="str">
        <f>IF(女子申込一覧表!B46="","",女子申込一覧表!B46)</f>
        <v/>
      </c>
      <c r="C148" s="93" t="str">
        <f>IF(女子申込一覧表!C46="","",女子申込一覧表!C46)</f>
        <v/>
      </c>
      <c r="D148" s="95" t="str">
        <f>IF(女子申込一覧表!D46="","",女子申込一覧表!D46)</f>
        <v/>
      </c>
      <c r="E148" s="96"/>
      <c r="F148" s="96"/>
      <c r="G148" s="33" t="str">
        <f>IF(女子申込一覧表!G46="","",女子申込一覧表!G46)</f>
        <v/>
      </c>
      <c r="H148" s="84" t="str">
        <f>IF(女子申込一覧表!H46="","",女子申込一覧表!H46)</f>
        <v/>
      </c>
      <c r="I148" s="97" t="str">
        <f>IF(女子申込一覧表!I46="","",女子申込一覧表!I46)</f>
        <v/>
      </c>
      <c r="J148" s="97" t="str">
        <f>IF(女子申込一覧表!J46="","",女子申込一覧表!J46)</f>
        <v/>
      </c>
      <c r="K148" s="97" t="str">
        <f>IF(女子申込一覧表!K46="","",女子申込一覧表!K46)</f>
        <v/>
      </c>
      <c r="L148" s="97" t="str">
        <f>IF(女子申込一覧表!L46="","",女子申込一覧表!L46)</f>
        <v/>
      </c>
      <c r="M148" s="97" t="str">
        <f>IF(女子申込一覧表!M46="","",女子申込一覧表!M46)</f>
        <v/>
      </c>
      <c r="N148" s="98" t="str">
        <f>IF(女子申込一覧表!N46="","",女子申込一覧表!N46)</f>
        <v/>
      </c>
      <c r="O148" s="97" t="str">
        <f>IF(女子申込一覧表!O46="","",女子申込一覧表!O46)</f>
        <v/>
      </c>
      <c r="P148" s="97" t="str">
        <f>IF(女子申込一覧表!P46="","",女子申込一覧表!P46)</f>
        <v/>
      </c>
      <c r="Q148" s="98" t="str">
        <f>IF(女子申込一覧表!Q46="","",女子申込一覧表!Q46)</f>
        <v/>
      </c>
      <c r="R148" s="97" t="str">
        <f>IF(女子申込一覧表!R46="","",女子申込一覧表!R46)</f>
        <v/>
      </c>
      <c r="S148" s="97"/>
      <c r="T148" s="97"/>
      <c r="U148" s="97"/>
      <c r="V148" s="97"/>
      <c r="W148" s="97"/>
      <c r="X148" s="98"/>
      <c r="Y148" s="99"/>
      <c r="Z148" s="98"/>
      <c r="AA148" s="97" t="str">
        <f>IF(女子申込一覧表!AA46="","",女子申込一覧表!AA46)</f>
        <v/>
      </c>
      <c r="AB148" s="9"/>
      <c r="AC148" s="48">
        <f t="shared" si="176"/>
        <v>0</v>
      </c>
      <c r="AD148" s="48">
        <f t="shared" si="177"/>
        <v>0</v>
      </c>
      <c r="AE148" s="48">
        <f t="shared" si="178"/>
        <v>0</v>
      </c>
      <c r="AF148" s="48">
        <f t="shared" si="197"/>
        <v>0</v>
      </c>
      <c r="AG148" s="48">
        <f t="shared" si="179"/>
        <v>0</v>
      </c>
      <c r="AH148" s="14" t="str">
        <f>IF(I148="","",申込書!$AB$6)</f>
        <v/>
      </c>
      <c r="AI148" s="49" t="str">
        <f t="shared" si="174"/>
        <v/>
      </c>
      <c r="AJ148" s="49" t="str">
        <f t="shared" si="161"/>
        <v/>
      </c>
      <c r="AK148" s="50"/>
      <c r="AR148">
        <v>141</v>
      </c>
      <c r="AS148">
        <f t="shared" si="198"/>
        <v>0</v>
      </c>
      <c r="AT148" t="str">
        <f t="shared" si="199"/>
        <v/>
      </c>
      <c r="AU148">
        <f t="shared" si="180"/>
        <v>0</v>
      </c>
      <c r="AV148" t="str">
        <f t="shared" si="181"/>
        <v/>
      </c>
      <c r="AW148" t="str">
        <f t="shared" si="162"/>
        <v/>
      </c>
      <c r="AX148">
        <f t="shared" si="158"/>
        <v>75</v>
      </c>
      <c r="AY148">
        <f t="shared" si="164"/>
        <v>12</v>
      </c>
      <c r="AZ148">
        <v>5</v>
      </c>
      <c r="BA148" t="str">
        <f t="shared" si="182"/>
        <v xml:space="preserve"> </v>
      </c>
      <c r="BB148">
        <v>141</v>
      </c>
      <c r="BC148" t="str">
        <f t="shared" si="165"/>
        <v/>
      </c>
      <c r="BD148" t="e">
        <f t="shared" si="183"/>
        <v>#VALUE!</v>
      </c>
      <c r="BE148" t="str">
        <f t="shared" si="184"/>
        <v/>
      </c>
      <c r="BF148" t="str">
        <f t="shared" si="185"/>
        <v/>
      </c>
      <c r="BG148" t="str">
        <f t="shared" si="175"/>
        <v/>
      </c>
      <c r="BH148">
        <f t="shared" si="186"/>
        <v>0</v>
      </c>
      <c r="BI148">
        <f t="shared" si="187"/>
        <v>0</v>
      </c>
      <c r="BJ148" t="str">
        <f t="shared" si="166"/>
        <v/>
      </c>
      <c r="BK148" s="27" t="str">
        <f>女子申込一覧表!BK46</f>
        <v/>
      </c>
      <c r="BL148" s="27" t="str">
        <f>女子申込一覧表!BL46</f>
        <v/>
      </c>
      <c r="BM148" s="27" t="str">
        <f t="shared" si="188"/>
        <v/>
      </c>
      <c r="BN148" s="27" t="str">
        <f>女子申込一覧表!BN46</f>
        <v/>
      </c>
      <c r="BO148" s="27" t="str">
        <f>女子申込一覧表!BO46</f>
        <v/>
      </c>
      <c r="BP148" s="27">
        <f>女子申込一覧表!BP46</f>
        <v>0</v>
      </c>
      <c r="BQ148" s="27" t="str">
        <f>女子申込一覧表!BQ46</f>
        <v/>
      </c>
      <c r="BR148" s="27" t="str">
        <f>女子申込一覧表!BR46</f>
        <v/>
      </c>
      <c r="BS148" s="27">
        <f>女子申込一覧表!BS46</f>
        <v>0</v>
      </c>
      <c r="BT148" s="27" t="str">
        <f t="shared" si="189"/>
        <v/>
      </c>
      <c r="BU148" s="27" t="str">
        <f t="shared" si="190"/>
        <v/>
      </c>
      <c r="BV148" s="27" t="str">
        <f t="shared" si="191"/>
        <v>999:99.99</v>
      </c>
      <c r="BW148" s="27" t="str">
        <f t="shared" si="192"/>
        <v>999:99.99</v>
      </c>
      <c r="BX148" s="27" t="str">
        <f t="shared" si="193"/>
        <v>999:99.99</v>
      </c>
      <c r="BY148" s="58" t="str">
        <f t="shared" si="163"/>
        <v>1980/1/1</v>
      </c>
      <c r="CH148" s="3" t="str">
        <f t="shared" si="167"/>
        <v/>
      </c>
      <c r="CI148" s="3" t="str">
        <f t="shared" si="168"/>
        <v/>
      </c>
      <c r="CJ148" s="3">
        <f t="shared" si="169"/>
        <v>0</v>
      </c>
      <c r="CK148" s="3" t="str">
        <f t="shared" si="170"/>
        <v/>
      </c>
      <c r="CL148" s="3">
        <f t="shared" si="171"/>
        <v>0</v>
      </c>
      <c r="CM148" s="3">
        <v>2</v>
      </c>
      <c r="CN148" s="85" t="str">
        <f t="shared" si="194"/>
        <v/>
      </c>
      <c r="CO148" s="3" t="str">
        <f t="shared" si="172"/>
        <v/>
      </c>
      <c r="CS148" s="94" t="str">
        <f t="shared" si="173"/>
        <v/>
      </c>
    </row>
    <row r="149" spans="1:97" ht="24.75" customHeight="1">
      <c r="A149" s="33" t="str">
        <f t="shared" si="196"/>
        <v/>
      </c>
      <c r="B149" s="95" t="str">
        <f>IF(女子申込一覧表!B47="","",女子申込一覧表!B47)</f>
        <v/>
      </c>
      <c r="C149" s="93" t="str">
        <f>IF(女子申込一覧表!C47="","",女子申込一覧表!C47)</f>
        <v/>
      </c>
      <c r="D149" s="95" t="str">
        <f>IF(女子申込一覧表!D47="","",女子申込一覧表!D47)</f>
        <v/>
      </c>
      <c r="E149" s="96"/>
      <c r="F149" s="96"/>
      <c r="G149" s="33" t="str">
        <f>IF(女子申込一覧表!G47="","",女子申込一覧表!G47)</f>
        <v/>
      </c>
      <c r="H149" s="84" t="str">
        <f>IF(女子申込一覧表!H47="","",女子申込一覧表!H47)</f>
        <v/>
      </c>
      <c r="I149" s="97" t="str">
        <f>IF(女子申込一覧表!I47="","",女子申込一覧表!I47)</f>
        <v/>
      </c>
      <c r="J149" s="97" t="str">
        <f>IF(女子申込一覧表!J47="","",女子申込一覧表!J47)</f>
        <v/>
      </c>
      <c r="K149" s="97" t="str">
        <f>IF(女子申込一覧表!K47="","",女子申込一覧表!K47)</f>
        <v/>
      </c>
      <c r="L149" s="97" t="str">
        <f>IF(女子申込一覧表!L47="","",女子申込一覧表!L47)</f>
        <v/>
      </c>
      <c r="M149" s="97" t="str">
        <f>IF(女子申込一覧表!M47="","",女子申込一覧表!M47)</f>
        <v/>
      </c>
      <c r="N149" s="98" t="str">
        <f>IF(女子申込一覧表!N47="","",女子申込一覧表!N47)</f>
        <v/>
      </c>
      <c r="O149" s="97" t="str">
        <f>IF(女子申込一覧表!O47="","",女子申込一覧表!O47)</f>
        <v/>
      </c>
      <c r="P149" s="97" t="str">
        <f>IF(女子申込一覧表!P47="","",女子申込一覧表!P47)</f>
        <v/>
      </c>
      <c r="Q149" s="98" t="str">
        <f>IF(女子申込一覧表!Q47="","",女子申込一覧表!Q47)</f>
        <v/>
      </c>
      <c r="R149" s="97" t="str">
        <f>IF(女子申込一覧表!R47="","",女子申込一覧表!R47)</f>
        <v/>
      </c>
      <c r="S149" s="97"/>
      <c r="T149" s="97"/>
      <c r="U149" s="97"/>
      <c r="V149" s="97"/>
      <c r="W149" s="97"/>
      <c r="X149" s="98"/>
      <c r="Y149" s="99"/>
      <c r="Z149" s="98"/>
      <c r="AA149" s="97" t="str">
        <f>IF(女子申込一覧表!AA47="","",女子申込一覧表!AA47)</f>
        <v/>
      </c>
      <c r="AB149" s="9"/>
      <c r="AC149" s="48">
        <f t="shared" si="176"/>
        <v>0</v>
      </c>
      <c r="AD149" s="48">
        <f t="shared" si="177"/>
        <v>0</v>
      </c>
      <c r="AE149" s="48">
        <f t="shared" si="178"/>
        <v>0</v>
      </c>
      <c r="AF149" s="48">
        <f t="shared" si="197"/>
        <v>0</v>
      </c>
      <c r="AG149" s="48">
        <f t="shared" si="179"/>
        <v>0</v>
      </c>
      <c r="AH149" s="14" t="str">
        <f>IF(I149="","",申込書!$AB$6)</f>
        <v/>
      </c>
      <c r="AI149" s="49" t="str">
        <f t="shared" si="174"/>
        <v/>
      </c>
      <c r="AJ149" s="49" t="str">
        <f t="shared" si="161"/>
        <v/>
      </c>
      <c r="AK149" s="50"/>
      <c r="AR149">
        <v>142</v>
      </c>
      <c r="AS149">
        <f t="shared" si="198"/>
        <v>0</v>
      </c>
      <c r="AT149" t="str">
        <f t="shared" si="199"/>
        <v/>
      </c>
      <c r="AU149">
        <f t="shared" si="180"/>
        <v>0</v>
      </c>
      <c r="AV149" t="str">
        <f t="shared" si="181"/>
        <v/>
      </c>
      <c r="AW149" t="str">
        <f t="shared" si="162"/>
        <v/>
      </c>
      <c r="AX149">
        <f t="shared" si="158"/>
        <v>75</v>
      </c>
      <c r="AY149">
        <f t="shared" si="164"/>
        <v>12</v>
      </c>
      <c r="AZ149">
        <v>5</v>
      </c>
      <c r="BA149" t="str">
        <f t="shared" si="182"/>
        <v xml:space="preserve"> </v>
      </c>
      <c r="BB149">
        <v>142</v>
      </c>
      <c r="BC149" t="str">
        <f t="shared" si="165"/>
        <v/>
      </c>
      <c r="BD149" t="e">
        <f t="shared" si="183"/>
        <v>#VALUE!</v>
      </c>
      <c r="BE149" t="str">
        <f t="shared" si="184"/>
        <v/>
      </c>
      <c r="BF149" t="str">
        <f t="shared" si="185"/>
        <v/>
      </c>
      <c r="BG149" t="str">
        <f t="shared" si="175"/>
        <v/>
      </c>
      <c r="BH149">
        <f t="shared" si="186"/>
        <v>0</v>
      </c>
      <c r="BI149">
        <f t="shared" si="187"/>
        <v>0</v>
      </c>
      <c r="BJ149" t="str">
        <f t="shared" si="166"/>
        <v/>
      </c>
      <c r="BK149" s="27" t="str">
        <f>女子申込一覧表!BK47</f>
        <v/>
      </c>
      <c r="BL149" s="27" t="str">
        <f>女子申込一覧表!BL47</f>
        <v/>
      </c>
      <c r="BM149" s="27" t="str">
        <f t="shared" si="188"/>
        <v/>
      </c>
      <c r="BN149" s="27" t="str">
        <f>女子申込一覧表!BN47</f>
        <v/>
      </c>
      <c r="BO149" s="27" t="str">
        <f>女子申込一覧表!BO47</f>
        <v/>
      </c>
      <c r="BP149" s="27">
        <f>女子申込一覧表!BP47</f>
        <v>0</v>
      </c>
      <c r="BQ149" s="27" t="str">
        <f>女子申込一覧表!BQ47</f>
        <v/>
      </c>
      <c r="BR149" s="27" t="str">
        <f>女子申込一覧表!BR47</f>
        <v/>
      </c>
      <c r="BS149" s="27">
        <f>女子申込一覧表!BS47</f>
        <v>0</v>
      </c>
      <c r="BT149" s="27" t="str">
        <f t="shared" si="189"/>
        <v/>
      </c>
      <c r="BU149" s="27" t="str">
        <f t="shared" si="190"/>
        <v/>
      </c>
      <c r="BV149" s="27" t="str">
        <f t="shared" si="191"/>
        <v>999:99.99</v>
      </c>
      <c r="BW149" s="27" t="str">
        <f t="shared" si="192"/>
        <v>999:99.99</v>
      </c>
      <c r="BX149" s="27" t="str">
        <f t="shared" si="193"/>
        <v>999:99.99</v>
      </c>
      <c r="BY149" s="58" t="str">
        <f t="shared" si="163"/>
        <v>1980/1/1</v>
      </c>
      <c r="CH149" s="3" t="str">
        <f t="shared" si="167"/>
        <v/>
      </c>
      <c r="CI149" s="3" t="str">
        <f t="shared" si="168"/>
        <v/>
      </c>
      <c r="CJ149" s="3">
        <f t="shared" si="169"/>
        <v>0</v>
      </c>
      <c r="CK149" s="3" t="str">
        <f t="shared" si="170"/>
        <v/>
      </c>
      <c r="CL149" s="3">
        <f t="shared" si="171"/>
        <v>0</v>
      </c>
      <c r="CM149" s="3">
        <v>2</v>
      </c>
      <c r="CN149" s="85" t="str">
        <f t="shared" si="194"/>
        <v/>
      </c>
      <c r="CO149" s="3" t="str">
        <f t="shared" si="172"/>
        <v/>
      </c>
      <c r="CS149" s="94" t="str">
        <f t="shared" si="173"/>
        <v/>
      </c>
    </row>
    <row r="150" spans="1:97" ht="24.75" customHeight="1">
      <c r="A150" s="33" t="str">
        <f t="shared" si="196"/>
        <v/>
      </c>
      <c r="B150" s="95" t="str">
        <f>IF(女子申込一覧表!B48="","",女子申込一覧表!B48)</f>
        <v/>
      </c>
      <c r="C150" s="93" t="str">
        <f>IF(女子申込一覧表!C48="","",女子申込一覧表!C48)</f>
        <v/>
      </c>
      <c r="D150" s="95" t="str">
        <f>IF(女子申込一覧表!D48="","",女子申込一覧表!D48)</f>
        <v/>
      </c>
      <c r="E150" s="96"/>
      <c r="F150" s="96"/>
      <c r="G150" s="33" t="str">
        <f>IF(女子申込一覧表!G48="","",女子申込一覧表!G48)</f>
        <v/>
      </c>
      <c r="H150" s="84" t="str">
        <f>IF(女子申込一覧表!H48="","",女子申込一覧表!H48)</f>
        <v/>
      </c>
      <c r="I150" s="97" t="str">
        <f>IF(女子申込一覧表!I48="","",女子申込一覧表!I48)</f>
        <v/>
      </c>
      <c r="J150" s="97" t="str">
        <f>IF(女子申込一覧表!J48="","",女子申込一覧表!J48)</f>
        <v/>
      </c>
      <c r="K150" s="97" t="str">
        <f>IF(女子申込一覧表!K48="","",女子申込一覧表!K48)</f>
        <v/>
      </c>
      <c r="L150" s="97" t="str">
        <f>IF(女子申込一覧表!L48="","",女子申込一覧表!L48)</f>
        <v/>
      </c>
      <c r="M150" s="97" t="str">
        <f>IF(女子申込一覧表!M48="","",女子申込一覧表!M48)</f>
        <v/>
      </c>
      <c r="N150" s="98" t="str">
        <f>IF(女子申込一覧表!N48="","",女子申込一覧表!N48)</f>
        <v/>
      </c>
      <c r="O150" s="97" t="str">
        <f>IF(女子申込一覧表!O48="","",女子申込一覧表!O48)</f>
        <v/>
      </c>
      <c r="P150" s="97" t="str">
        <f>IF(女子申込一覧表!P48="","",女子申込一覧表!P48)</f>
        <v/>
      </c>
      <c r="Q150" s="98" t="str">
        <f>IF(女子申込一覧表!Q48="","",女子申込一覧表!Q48)</f>
        <v/>
      </c>
      <c r="R150" s="97" t="str">
        <f>IF(女子申込一覧表!R48="","",女子申込一覧表!R48)</f>
        <v/>
      </c>
      <c r="S150" s="97"/>
      <c r="T150" s="97"/>
      <c r="U150" s="97"/>
      <c r="V150" s="97"/>
      <c r="W150" s="97"/>
      <c r="X150" s="98"/>
      <c r="Y150" s="99"/>
      <c r="Z150" s="98"/>
      <c r="AA150" s="97" t="str">
        <f>IF(女子申込一覧表!AA48="","",女子申込一覧表!AA48)</f>
        <v/>
      </c>
      <c r="AB150" s="9"/>
      <c r="AC150" s="48">
        <f t="shared" si="176"/>
        <v>0</v>
      </c>
      <c r="AD150" s="48">
        <f t="shared" si="177"/>
        <v>0</v>
      </c>
      <c r="AE150" s="48">
        <f t="shared" si="178"/>
        <v>0</v>
      </c>
      <c r="AF150" s="48">
        <f t="shared" si="197"/>
        <v>0</v>
      </c>
      <c r="AG150" s="48">
        <f t="shared" si="179"/>
        <v>0</v>
      </c>
      <c r="AH150" s="14" t="str">
        <f>IF(I150="","",申込書!$AB$6)</f>
        <v/>
      </c>
      <c r="AI150" s="49" t="str">
        <f t="shared" si="174"/>
        <v/>
      </c>
      <c r="AJ150" s="49" t="str">
        <f t="shared" si="161"/>
        <v/>
      </c>
      <c r="AK150" s="50"/>
      <c r="AR150">
        <v>143</v>
      </c>
      <c r="AS150">
        <f t="shared" si="198"/>
        <v>0</v>
      </c>
      <c r="AT150" t="str">
        <f t="shared" si="199"/>
        <v/>
      </c>
      <c r="AU150">
        <f t="shared" si="180"/>
        <v>0</v>
      </c>
      <c r="AV150" t="str">
        <f t="shared" si="181"/>
        <v/>
      </c>
      <c r="AW150" t="str">
        <f t="shared" si="162"/>
        <v/>
      </c>
      <c r="AX150">
        <f t="shared" si="158"/>
        <v>75</v>
      </c>
      <c r="AY150">
        <f t="shared" si="164"/>
        <v>12</v>
      </c>
      <c r="AZ150">
        <v>5</v>
      </c>
      <c r="BA150" t="str">
        <f t="shared" si="182"/>
        <v xml:space="preserve"> </v>
      </c>
      <c r="BB150">
        <v>143</v>
      </c>
      <c r="BC150" t="str">
        <f t="shared" si="165"/>
        <v/>
      </c>
      <c r="BD150" t="e">
        <f t="shared" si="183"/>
        <v>#VALUE!</v>
      </c>
      <c r="BE150" t="str">
        <f t="shared" si="184"/>
        <v/>
      </c>
      <c r="BF150" t="str">
        <f t="shared" si="185"/>
        <v/>
      </c>
      <c r="BG150" t="str">
        <f t="shared" si="175"/>
        <v/>
      </c>
      <c r="BH150">
        <f t="shared" si="186"/>
        <v>0</v>
      </c>
      <c r="BI150">
        <f t="shared" si="187"/>
        <v>0</v>
      </c>
      <c r="BJ150" t="str">
        <f t="shared" si="166"/>
        <v/>
      </c>
      <c r="BK150" s="27" t="str">
        <f>女子申込一覧表!BK48</f>
        <v/>
      </c>
      <c r="BL150" s="27" t="str">
        <f>女子申込一覧表!BL48</f>
        <v/>
      </c>
      <c r="BM150" s="27" t="str">
        <f t="shared" si="188"/>
        <v/>
      </c>
      <c r="BN150" s="27" t="str">
        <f>女子申込一覧表!BN48</f>
        <v/>
      </c>
      <c r="BO150" s="27" t="str">
        <f>女子申込一覧表!BO48</f>
        <v/>
      </c>
      <c r="BP150" s="27">
        <f>女子申込一覧表!BP48</f>
        <v>0</v>
      </c>
      <c r="BQ150" s="27" t="str">
        <f>女子申込一覧表!BQ48</f>
        <v/>
      </c>
      <c r="BR150" s="27" t="str">
        <f>女子申込一覧表!BR48</f>
        <v/>
      </c>
      <c r="BS150" s="27">
        <f>女子申込一覧表!BS48</f>
        <v>0</v>
      </c>
      <c r="BT150" s="27" t="str">
        <f t="shared" si="189"/>
        <v/>
      </c>
      <c r="BU150" s="27" t="str">
        <f t="shared" si="190"/>
        <v/>
      </c>
      <c r="BV150" s="27" t="str">
        <f t="shared" si="191"/>
        <v>999:99.99</v>
      </c>
      <c r="BW150" s="27" t="str">
        <f t="shared" si="192"/>
        <v>999:99.99</v>
      </c>
      <c r="BX150" s="27" t="str">
        <f t="shared" si="193"/>
        <v>999:99.99</v>
      </c>
      <c r="BY150" s="58" t="str">
        <f t="shared" si="163"/>
        <v>1980/1/1</v>
      </c>
      <c r="CH150" s="3" t="str">
        <f t="shared" si="167"/>
        <v/>
      </c>
      <c r="CI150" s="3" t="str">
        <f t="shared" si="168"/>
        <v/>
      </c>
      <c r="CJ150" s="3">
        <f t="shared" si="169"/>
        <v>0</v>
      </c>
      <c r="CK150" s="3" t="str">
        <f t="shared" si="170"/>
        <v/>
      </c>
      <c r="CL150" s="3">
        <f t="shared" si="171"/>
        <v>0</v>
      </c>
      <c r="CM150" s="3">
        <v>2</v>
      </c>
      <c r="CN150" s="85" t="str">
        <f t="shared" si="194"/>
        <v/>
      </c>
      <c r="CO150" s="3" t="str">
        <f t="shared" si="172"/>
        <v/>
      </c>
      <c r="CS150" s="94" t="str">
        <f t="shared" si="173"/>
        <v/>
      </c>
    </row>
    <row r="151" spans="1:97" ht="24.75" customHeight="1">
      <c r="A151" s="33" t="str">
        <f t="shared" si="196"/>
        <v/>
      </c>
      <c r="B151" s="95" t="str">
        <f>IF(女子申込一覧表!B49="","",女子申込一覧表!B49)</f>
        <v/>
      </c>
      <c r="C151" s="93" t="str">
        <f>IF(女子申込一覧表!C49="","",女子申込一覧表!C49)</f>
        <v/>
      </c>
      <c r="D151" s="95" t="str">
        <f>IF(女子申込一覧表!D49="","",女子申込一覧表!D49)</f>
        <v/>
      </c>
      <c r="E151" s="96"/>
      <c r="F151" s="96"/>
      <c r="G151" s="33" t="str">
        <f>IF(女子申込一覧表!G49="","",女子申込一覧表!G49)</f>
        <v/>
      </c>
      <c r="H151" s="84" t="str">
        <f>IF(女子申込一覧表!H49="","",女子申込一覧表!H49)</f>
        <v/>
      </c>
      <c r="I151" s="97" t="str">
        <f>IF(女子申込一覧表!I49="","",女子申込一覧表!I49)</f>
        <v/>
      </c>
      <c r="J151" s="97" t="str">
        <f>IF(女子申込一覧表!J49="","",女子申込一覧表!J49)</f>
        <v/>
      </c>
      <c r="K151" s="97" t="str">
        <f>IF(女子申込一覧表!K49="","",女子申込一覧表!K49)</f>
        <v/>
      </c>
      <c r="L151" s="97" t="str">
        <f>IF(女子申込一覧表!L49="","",女子申込一覧表!L49)</f>
        <v/>
      </c>
      <c r="M151" s="97" t="str">
        <f>IF(女子申込一覧表!M49="","",女子申込一覧表!M49)</f>
        <v/>
      </c>
      <c r="N151" s="98" t="str">
        <f>IF(女子申込一覧表!N49="","",女子申込一覧表!N49)</f>
        <v/>
      </c>
      <c r="O151" s="97" t="str">
        <f>IF(女子申込一覧表!O49="","",女子申込一覧表!O49)</f>
        <v/>
      </c>
      <c r="P151" s="97" t="str">
        <f>IF(女子申込一覧表!P49="","",女子申込一覧表!P49)</f>
        <v/>
      </c>
      <c r="Q151" s="98" t="str">
        <f>IF(女子申込一覧表!Q49="","",女子申込一覧表!Q49)</f>
        <v/>
      </c>
      <c r="R151" s="97" t="str">
        <f>IF(女子申込一覧表!R49="","",女子申込一覧表!R49)</f>
        <v/>
      </c>
      <c r="S151" s="97"/>
      <c r="T151" s="97"/>
      <c r="U151" s="97"/>
      <c r="V151" s="97"/>
      <c r="W151" s="97"/>
      <c r="X151" s="98"/>
      <c r="Y151" s="99"/>
      <c r="Z151" s="98"/>
      <c r="AA151" s="97" t="str">
        <f>IF(女子申込一覧表!AA49="","",女子申込一覧表!AA49)</f>
        <v/>
      </c>
      <c r="AB151" s="9"/>
      <c r="AC151" s="48">
        <f t="shared" si="176"/>
        <v>0</v>
      </c>
      <c r="AD151" s="48">
        <f t="shared" si="177"/>
        <v>0</v>
      </c>
      <c r="AE151" s="48">
        <f t="shared" si="178"/>
        <v>0</v>
      </c>
      <c r="AF151" s="48">
        <f t="shared" si="197"/>
        <v>0</v>
      </c>
      <c r="AG151" s="48">
        <f t="shared" si="179"/>
        <v>0</v>
      </c>
      <c r="AH151" s="14" t="str">
        <f>IF(I151="","",申込書!$AB$6)</f>
        <v/>
      </c>
      <c r="AI151" s="49" t="str">
        <f t="shared" si="174"/>
        <v/>
      </c>
      <c r="AJ151" s="49" t="str">
        <f t="shared" si="161"/>
        <v/>
      </c>
      <c r="AK151" s="50"/>
      <c r="AR151">
        <v>144</v>
      </c>
      <c r="AS151">
        <f t="shared" si="198"/>
        <v>0</v>
      </c>
      <c r="AT151" t="str">
        <f t="shared" si="199"/>
        <v/>
      </c>
      <c r="AU151">
        <f t="shared" si="180"/>
        <v>0</v>
      </c>
      <c r="AV151" t="str">
        <f t="shared" si="181"/>
        <v/>
      </c>
      <c r="AW151" t="str">
        <f t="shared" si="162"/>
        <v/>
      </c>
      <c r="AX151">
        <f t="shared" si="158"/>
        <v>75</v>
      </c>
      <c r="AY151">
        <f t="shared" si="164"/>
        <v>12</v>
      </c>
      <c r="AZ151">
        <v>5</v>
      </c>
      <c r="BA151" t="str">
        <f t="shared" si="182"/>
        <v xml:space="preserve"> </v>
      </c>
      <c r="BB151">
        <v>144</v>
      </c>
      <c r="BC151" t="str">
        <f t="shared" si="165"/>
        <v/>
      </c>
      <c r="BD151" t="e">
        <f t="shared" si="183"/>
        <v>#VALUE!</v>
      </c>
      <c r="BE151" t="str">
        <f t="shared" si="184"/>
        <v/>
      </c>
      <c r="BF151" t="str">
        <f t="shared" si="185"/>
        <v/>
      </c>
      <c r="BG151" t="str">
        <f t="shared" si="175"/>
        <v/>
      </c>
      <c r="BH151">
        <f t="shared" si="186"/>
        <v>0</v>
      </c>
      <c r="BI151">
        <f t="shared" si="187"/>
        <v>0</v>
      </c>
      <c r="BJ151" t="str">
        <f t="shared" si="166"/>
        <v/>
      </c>
      <c r="BK151" s="27" t="str">
        <f>女子申込一覧表!BK49</f>
        <v/>
      </c>
      <c r="BL151" s="27" t="str">
        <f>女子申込一覧表!BL49</f>
        <v/>
      </c>
      <c r="BM151" s="27" t="str">
        <f t="shared" si="188"/>
        <v/>
      </c>
      <c r="BN151" s="27" t="str">
        <f>女子申込一覧表!BN49</f>
        <v/>
      </c>
      <c r="BO151" s="27" t="str">
        <f>女子申込一覧表!BO49</f>
        <v/>
      </c>
      <c r="BP151" s="27">
        <f>女子申込一覧表!BP49</f>
        <v>0</v>
      </c>
      <c r="BQ151" s="27" t="str">
        <f>女子申込一覧表!BQ49</f>
        <v/>
      </c>
      <c r="BR151" s="27" t="str">
        <f>女子申込一覧表!BR49</f>
        <v/>
      </c>
      <c r="BS151" s="27">
        <f>女子申込一覧表!BS49</f>
        <v>0</v>
      </c>
      <c r="BT151" s="27" t="str">
        <f t="shared" si="189"/>
        <v/>
      </c>
      <c r="BU151" s="27" t="str">
        <f t="shared" si="190"/>
        <v/>
      </c>
      <c r="BV151" s="27" t="str">
        <f t="shared" si="191"/>
        <v>999:99.99</v>
      </c>
      <c r="BW151" s="27" t="str">
        <f t="shared" si="192"/>
        <v>999:99.99</v>
      </c>
      <c r="BX151" s="27" t="str">
        <f t="shared" si="193"/>
        <v>999:99.99</v>
      </c>
      <c r="BY151" s="58" t="str">
        <f t="shared" si="163"/>
        <v>1980/1/1</v>
      </c>
      <c r="CH151" s="3" t="str">
        <f t="shared" si="167"/>
        <v/>
      </c>
      <c r="CI151" s="3" t="str">
        <f t="shared" si="168"/>
        <v/>
      </c>
      <c r="CJ151" s="3">
        <f t="shared" si="169"/>
        <v>0</v>
      </c>
      <c r="CK151" s="3" t="str">
        <f t="shared" si="170"/>
        <v/>
      </c>
      <c r="CL151" s="3">
        <f t="shared" si="171"/>
        <v>0</v>
      </c>
      <c r="CM151" s="3">
        <v>2</v>
      </c>
      <c r="CN151" s="85" t="str">
        <f t="shared" si="194"/>
        <v/>
      </c>
      <c r="CO151" s="3" t="str">
        <f t="shared" si="172"/>
        <v/>
      </c>
      <c r="CS151" s="94" t="str">
        <f t="shared" si="173"/>
        <v/>
      </c>
    </row>
    <row r="152" spans="1:97" ht="24.75" customHeight="1">
      <c r="A152" s="33" t="str">
        <f t="shared" si="196"/>
        <v/>
      </c>
      <c r="B152" s="95" t="str">
        <f>IF(女子申込一覧表!B50="","",女子申込一覧表!B50)</f>
        <v/>
      </c>
      <c r="C152" s="93" t="str">
        <f>IF(女子申込一覧表!C50="","",女子申込一覧表!C50)</f>
        <v/>
      </c>
      <c r="D152" s="95" t="str">
        <f>IF(女子申込一覧表!D50="","",女子申込一覧表!D50)</f>
        <v/>
      </c>
      <c r="E152" s="96"/>
      <c r="F152" s="96"/>
      <c r="G152" s="33" t="str">
        <f>IF(女子申込一覧表!G50="","",女子申込一覧表!G50)</f>
        <v/>
      </c>
      <c r="H152" s="84" t="str">
        <f>IF(女子申込一覧表!H50="","",女子申込一覧表!H50)</f>
        <v/>
      </c>
      <c r="I152" s="97" t="str">
        <f>IF(女子申込一覧表!I50="","",女子申込一覧表!I50)</f>
        <v/>
      </c>
      <c r="J152" s="97" t="str">
        <f>IF(女子申込一覧表!J50="","",女子申込一覧表!J50)</f>
        <v/>
      </c>
      <c r="K152" s="97" t="str">
        <f>IF(女子申込一覧表!K50="","",女子申込一覧表!K50)</f>
        <v/>
      </c>
      <c r="L152" s="97" t="str">
        <f>IF(女子申込一覧表!L50="","",女子申込一覧表!L50)</f>
        <v/>
      </c>
      <c r="M152" s="97" t="str">
        <f>IF(女子申込一覧表!M50="","",女子申込一覧表!M50)</f>
        <v/>
      </c>
      <c r="N152" s="98" t="str">
        <f>IF(女子申込一覧表!N50="","",女子申込一覧表!N50)</f>
        <v/>
      </c>
      <c r="O152" s="97" t="str">
        <f>IF(女子申込一覧表!O50="","",女子申込一覧表!O50)</f>
        <v/>
      </c>
      <c r="P152" s="97" t="str">
        <f>IF(女子申込一覧表!P50="","",女子申込一覧表!P50)</f>
        <v/>
      </c>
      <c r="Q152" s="98" t="str">
        <f>IF(女子申込一覧表!Q50="","",女子申込一覧表!Q50)</f>
        <v/>
      </c>
      <c r="R152" s="97" t="str">
        <f>IF(女子申込一覧表!R50="","",女子申込一覧表!R50)</f>
        <v/>
      </c>
      <c r="S152" s="97"/>
      <c r="T152" s="97"/>
      <c r="U152" s="97"/>
      <c r="V152" s="97"/>
      <c r="W152" s="97"/>
      <c r="X152" s="98"/>
      <c r="Y152" s="99"/>
      <c r="Z152" s="98"/>
      <c r="AA152" s="97" t="str">
        <f>IF(女子申込一覧表!AA50="","",女子申込一覧表!AA50)</f>
        <v/>
      </c>
      <c r="AB152" s="9"/>
      <c r="AC152" s="48">
        <f t="shared" si="176"/>
        <v>0</v>
      </c>
      <c r="AD152" s="48">
        <f t="shared" si="177"/>
        <v>0</v>
      </c>
      <c r="AE152" s="48">
        <f t="shared" si="178"/>
        <v>0</v>
      </c>
      <c r="AF152" s="48">
        <f t="shared" si="197"/>
        <v>0</v>
      </c>
      <c r="AG152" s="48">
        <f t="shared" si="179"/>
        <v>0</v>
      </c>
      <c r="AH152" s="14" t="str">
        <f>IF(I152="","",申込書!$AB$6)</f>
        <v/>
      </c>
      <c r="AI152" s="49" t="str">
        <f t="shared" si="174"/>
        <v/>
      </c>
      <c r="AJ152" s="49" t="str">
        <f t="shared" si="161"/>
        <v/>
      </c>
      <c r="AK152" s="50"/>
      <c r="AR152">
        <v>145</v>
      </c>
      <c r="AS152">
        <f t="shared" si="198"/>
        <v>0</v>
      </c>
      <c r="AT152" t="str">
        <f t="shared" si="199"/>
        <v/>
      </c>
      <c r="AU152">
        <f t="shared" si="180"/>
        <v>0</v>
      </c>
      <c r="AV152" t="str">
        <f t="shared" si="181"/>
        <v/>
      </c>
      <c r="AW152" t="str">
        <f t="shared" si="162"/>
        <v/>
      </c>
      <c r="AX152">
        <f t="shared" si="158"/>
        <v>75</v>
      </c>
      <c r="AY152">
        <f t="shared" si="164"/>
        <v>12</v>
      </c>
      <c r="AZ152">
        <v>5</v>
      </c>
      <c r="BA152" t="str">
        <f t="shared" si="182"/>
        <v xml:space="preserve"> </v>
      </c>
      <c r="BB152">
        <v>145</v>
      </c>
      <c r="BC152" t="str">
        <f t="shared" si="165"/>
        <v/>
      </c>
      <c r="BD152" t="e">
        <f t="shared" si="183"/>
        <v>#VALUE!</v>
      </c>
      <c r="BE152" t="str">
        <f t="shared" si="184"/>
        <v/>
      </c>
      <c r="BF152" t="str">
        <f t="shared" si="185"/>
        <v/>
      </c>
      <c r="BG152" t="str">
        <f t="shared" si="175"/>
        <v/>
      </c>
      <c r="BH152">
        <f t="shared" si="186"/>
        <v>0</v>
      </c>
      <c r="BI152">
        <f t="shared" si="187"/>
        <v>0</v>
      </c>
      <c r="BJ152" t="str">
        <f t="shared" si="166"/>
        <v/>
      </c>
      <c r="BK152" s="27" t="str">
        <f>女子申込一覧表!BK50</f>
        <v/>
      </c>
      <c r="BL152" s="27" t="str">
        <f>女子申込一覧表!BL50</f>
        <v/>
      </c>
      <c r="BM152" s="27" t="str">
        <f t="shared" si="188"/>
        <v/>
      </c>
      <c r="BN152" s="27" t="str">
        <f>女子申込一覧表!BN50</f>
        <v/>
      </c>
      <c r="BO152" s="27" t="str">
        <f>女子申込一覧表!BO50</f>
        <v/>
      </c>
      <c r="BP152" s="27">
        <f>女子申込一覧表!BP50</f>
        <v>0</v>
      </c>
      <c r="BQ152" s="27" t="str">
        <f>女子申込一覧表!BQ50</f>
        <v/>
      </c>
      <c r="BR152" s="27" t="str">
        <f>女子申込一覧表!BR50</f>
        <v/>
      </c>
      <c r="BS152" s="27">
        <f>女子申込一覧表!BS50</f>
        <v>0</v>
      </c>
      <c r="BT152" s="27" t="str">
        <f t="shared" si="189"/>
        <v/>
      </c>
      <c r="BU152" s="27" t="str">
        <f t="shared" si="190"/>
        <v/>
      </c>
      <c r="BV152" s="27" t="str">
        <f t="shared" si="191"/>
        <v>999:99.99</v>
      </c>
      <c r="BW152" s="27" t="str">
        <f t="shared" si="192"/>
        <v>999:99.99</v>
      </c>
      <c r="BX152" s="27" t="str">
        <f t="shared" si="193"/>
        <v>999:99.99</v>
      </c>
      <c r="BY152" s="58" t="str">
        <f t="shared" si="163"/>
        <v>1980/1/1</v>
      </c>
      <c r="CH152" s="3" t="str">
        <f t="shared" si="167"/>
        <v/>
      </c>
      <c r="CI152" s="3" t="str">
        <f t="shared" si="168"/>
        <v/>
      </c>
      <c r="CJ152" s="3">
        <f t="shared" si="169"/>
        <v>0</v>
      </c>
      <c r="CK152" s="3" t="str">
        <f t="shared" si="170"/>
        <v/>
      </c>
      <c r="CL152" s="3">
        <f t="shared" si="171"/>
        <v>0</v>
      </c>
      <c r="CM152" s="3">
        <v>2</v>
      </c>
      <c r="CN152" s="85" t="str">
        <f t="shared" si="194"/>
        <v/>
      </c>
      <c r="CO152" s="3" t="str">
        <f t="shared" si="172"/>
        <v/>
      </c>
      <c r="CS152" s="94" t="str">
        <f t="shared" si="173"/>
        <v/>
      </c>
    </row>
    <row r="153" spans="1:97" ht="24.75" customHeight="1">
      <c r="A153" s="33" t="str">
        <f t="shared" si="196"/>
        <v/>
      </c>
      <c r="B153" s="95" t="str">
        <f>IF(女子申込一覧表!B51="","",女子申込一覧表!B51)</f>
        <v/>
      </c>
      <c r="C153" s="93" t="str">
        <f>IF(女子申込一覧表!C51="","",女子申込一覧表!C51)</f>
        <v/>
      </c>
      <c r="D153" s="95" t="str">
        <f>IF(女子申込一覧表!D51="","",女子申込一覧表!D51)</f>
        <v/>
      </c>
      <c r="E153" s="96"/>
      <c r="F153" s="96"/>
      <c r="G153" s="33" t="str">
        <f>IF(女子申込一覧表!G51="","",女子申込一覧表!G51)</f>
        <v/>
      </c>
      <c r="H153" s="84" t="str">
        <f>IF(女子申込一覧表!H51="","",女子申込一覧表!H51)</f>
        <v/>
      </c>
      <c r="I153" s="97" t="str">
        <f>IF(女子申込一覧表!I51="","",女子申込一覧表!I51)</f>
        <v/>
      </c>
      <c r="J153" s="97" t="str">
        <f>IF(女子申込一覧表!J51="","",女子申込一覧表!J51)</f>
        <v/>
      </c>
      <c r="K153" s="97" t="str">
        <f>IF(女子申込一覧表!K51="","",女子申込一覧表!K51)</f>
        <v/>
      </c>
      <c r="L153" s="97" t="str">
        <f>IF(女子申込一覧表!L51="","",女子申込一覧表!L51)</f>
        <v/>
      </c>
      <c r="M153" s="97" t="str">
        <f>IF(女子申込一覧表!M51="","",女子申込一覧表!M51)</f>
        <v/>
      </c>
      <c r="N153" s="98" t="str">
        <f>IF(女子申込一覧表!N51="","",女子申込一覧表!N51)</f>
        <v/>
      </c>
      <c r="O153" s="97" t="str">
        <f>IF(女子申込一覧表!O51="","",女子申込一覧表!O51)</f>
        <v/>
      </c>
      <c r="P153" s="97" t="str">
        <f>IF(女子申込一覧表!P51="","",女子申込一覧表!P51)</f>
        <v/>
      </c>
      <c r="Q153" s="98" t="str">
        <f>IF(女子申込一覧表!Q51="","",女子申込一覧表!Q51)</f>
        <v/>
      </c>
      <c r="R153" s="97" t="str">
        <f>IF(女子申込一覧表!R51="","",女子申込一覧表!R51)</f>
        <v/>
      </c>
      <c r="S153" s="97"/>
      <c r="T153" s="97"/>
      <c r="U153" s="97"/>
      <c r="V153" s="97"/>
      <c r="W153" s="97"/>
      <c r="X153" s="98"/>
      <c r="Y153" s="99"/>
      <c r="Z153" s="98"/>
      <c r="AA153" s="97" t="str">
        <f>IF(女子申込一覧表!AA51="","",女子申込一覧表!AA51)</f>
        <v/>
      </c>
      <c r="AB153" s="9"/>
      <c r="AC153" s="48">
        <f t="shared" si="176"/>
        <v>0</v>
      </c>
      <c r="AD153" s="48">
        <f t="shared" si="177"/>
        <v>0</v>
      </c>
      <c r="AE153" s="48">
        <f t="shared" si="178"/>
        <v>0</v>
      </c>
      <c r="AF153" s="48">
        <f t="shared" si="197"/>
        <v>0</v>
      </c>
      <c r="AG153" s="48">
        <f t="shared" si="179"/>
        <v>0</v>
      </c>
      <c r="AH153" s="14" t="str">
        <f>IF(I153="","",申込書!$AB$6)</f>
        <v/>
      </c>
      <c r="AI153" s="49" t="str">
        <f t="shared" si="174"/>
        <v/>
      </c>
      <c r="AJ153" s="49" t="str">
        <f t="shared" si="161"/>
        <v/>
      </c>
      <c r="AK153" s="50"/>
      <c r="AR153">
        <v>146</v>
      </c>
      <c r="AS153">
        <f t="shared" si="198"/>
        <v>0</v>
      </c>
      <c r="AT153" t="str">
        <f t="shared" si="199"/>
        <v/>
      </c>
      <c r="AU153">
        <f t="shared" si="180"/>
        <v>0</v>
      </c>
      <c r="AV153" t="str">
        <f t="shared" si="181"/>
        <v/>
      </c>
      <c r="AW153" t="str">
        <f t="shared" si="162"/>
        <v/>
      </c>
      <c r="AX153">
        <f t="shared" si="158"/>
        <v>75</v>
      </c>
      <c r="AY153">
        <f t="shared" si="164"/>
        <v>12</v>
      </c>
      <c r="AZ153">
        <v>5</v>
      </c>
      <c r="BA153" t="str">
        <f t="shared" si="182"/>
        <v xml:space="preserve"> </v>
      </c>
      <c r="BB153">
        <v>146</v>
      </c>
      <c r="BC153" t="str">
        <f t="shared" si="165"/>
        <v/>
      </c>
      <c r="BD153" t="e">
        <f t="shared" si="183"/>
        <v>#VALUE!</v>
      </c>
      <c r="BE153" t="str">
        <f t="shared" si="184"/>
        <v/>
      </c>
      <c r="BF153" t="str">
        <f t="shared" si="185"/>
        <v/>
      </c>
      <c r="BG153" t="str">
        <f t="shared" si="175"/>
        <v/>
      </c>
      <c r="BH153">
        <f t="shared" si="186"/>
        <v>0</v>
      </c>
      <c r="BI153">
        <f t="shared" si="187"/>
        <v>0</v>
      </c>
      <c r="BJ153" t="str">
        <f t="shared" si="166"/>
        <v/>
      </c>
      <c r="BK153" s="27" t="str">
        <f>女子申込一覧表!BK51</f>
        <v/>
      </c>
      <c r="BL153" s="27" t="str">
        <f>女子申込一覧表!BL51</f>
        <v/>
      </c>
      <c r="BM153" s="27" t="str">
        <f t="shared" si="188"/>
        <v/>
      </c>
      <c r="BN153" s="27" t="str">
        <f>女子申込一覧表!BN51</f>
        <v/>
      </c>
      <c r="BO153" s="27" t="str">
        <f>女子申込一覧表!BO51</f>
        <v/>
      </c>
      <c r="BP153" s="27">
        <f>女子申込一覧表!BP51</f>
        <v>0</v>
      </c>
      <c r="BQ153" s="27" t="str">
        <f>女子申込一覧表!BQ51</f>
        <v/>
      </c>
      <c r="BR153" s="27" t="str">
        <f>女子申込一覧表!BR51</f>
        <v/>
      </c>
      <c r="BS153" s="27">
        <f>女子申込一覧表!BS51</f>
        <v>0</v>
      </c>
      <c r="BT153" s="27" t="str">
        <f t="shared" si="189"/>
        <v/>
      </c>
      <c r="BU153" s="27" t="str">
        <f t="shared" si="190"/>
        <v/>
      </c>
      <c r="BV153" s="27" t="str">
        <f t="shared" si="191"/>
        <v>999:99.99</v>
      </c>
      <c r="BW153" s="27" t="str">
        <f t="shared" si="192"/>
        <v>999:99.99</v>
      </c>
      <c r="BX153" s="27" t="str">
        <f t="shared" si="193"/>
        <v>999:99.99</v>
      </c>
      <c r="BY153" s="58" t="str">
        <f t="shared" si="163"/>
        <v>1980/1/1</v>
      </c>
      <c r="CH153" s="3" t="str">
        <f t="shared" si="167"/>
        <v/>
      </c>
      <c r="CI153" s="3" t="str">
        <f t="shared" si="168"/>
        <v/>
      </c>
      <c r="CJ153" s="3">
        <f t="shared" si="169"/>
        <v>0</v>
      </c>
      <c r="CK153" s="3" t="str">
        <f t="shared" si="170"/>
        <v/>
      </c>
      <c r="CL153" s="3">
        <f t="shared" si="171"/>
        <v>0</v>
      </c>
      <c r="CM153" s="3">
        <v>2</v>
      </c>
      <c r="CN153" s="85" t="str">
        <f t="shared" si="194"/>
        <v/>
      </c>
      <c r="CO153" s="3" t="str">
        <f t="shared" si="172"/>
        <v/>
      </c>
      <c r="CS153" s="94" t="str">
        <f t="shared" si="173"/>
        <v/>
      </c>
    </row>
    <row r="154" spans="1:97" ht="24.75" customHeight="1">
      <c r="A154" s="33" t="str">
        <f t="shared" si="196"/>
        <v/>
      </c>
      <c r="B154" s="95" t="str">
        <f>IF(女子申込一覧表!B52="","",女子申込一覧表!B52)</f>
        <v/>
      </c>
      <c r="C154" s="93" t="str">
        <f>IF(女子申込一覧表!C52="","",女子申込一覧表!C52)</f>
        <v/>
      </c>
      <c r="D154" s="95" t="str">
        <f>IF(女子申込一覧表!D52="","",女子申込一覧表!D52)</f>
        <v/>
      </c>
      <c r="E154" s="96"/>
      <c r="F154" s="96"/>
      <c r="G154" s="33" t="str">
        <f>IF(女子申込一覧表!G52="","",女子申込一覧表!G52)</f>
        <v/>
      </c>
      <c r="H154" s="84" t="str">
        <f>IF(女子申込一覧表!H52="","",女子申込一覧表!H52)</f>
        <v/>
      </c>
      <c r="I154" s="97" t="str">
        <f>IF(女子申込一覧表!I52="","",女子申込一覧表!I52)</f>
        <v/>
      </c>
      <c r="J154" s="97" t="str">
        <f>IF(女子申込一覧表!J52="","",女子申込一覧表!J52)</f>
        <v/>
      </c>
      <c r="K154" s="97" t="str">
        <f>IF(女子申込一覧表!K52="","",女子申込一覧表!K52)</f>
        <v/>
      </c>
      <c r="L154" s="97" t="str">
        <f>IF(女子申込一覧表!L52="","",女子申込一覧表!L52)</f>
        <v/>
      </c>
      <c r="M154" s="97" t="str">
        <f>IF(女子申込一覧表!M52="","",女子申込一覧表!M52)</f>
        <v/>
      </c>
      <c r="N154" s="98" t="str">
        <f>IF(女子申込一覧表!N52="","",女子申込一覧表!N52)</f>
        <v/>
      </c>
      <c r="O154" s="97" t="str">
        <f>IF(女子申込一覧表!O52="","",女子申込一覧表!O52)</f>
        <v/>
      </c>
      <c r="P154" s="97" t="str">
        <f>IF(女子申込一覧表!P52="","",女子申込一覧表!P52)</f>
        <v/>
      </c>
      <c r="Q154" s="98" t="str">
        <f>IF(女子申込一覧表!Q52="","",女子申込一覧表!Q52)</f>
        <v/>
      </c>
      <c r="R154" s="97" t="str">
        <f>IF(女子申込一覧表!R52="","",女子申込一覧表!R52)</f>
        <v/>
      </c>
      <c r="S154" s="97"/>
      <c r="T154" s="97"/>
      <c r="U154" s="97"/>
      <c r="V154" s="97"/>
      <c r="W154" s="97"/>
      <c r="X154" s="98"/>
      <c r="Y154" s="99"/>
      <c r="Z154" s="98"/>
      <c r="AA154" s="97" t="str">
        <f>IF(女子申込一覧表!AA52="","",女子申込一覧表!AA52)</f>
        <v/>
      </c>
      <c r="AB154" s="9"/>
      <c r="AC154" s="48">
        <f t="shared" si="176"/>
        <v>0</v>
      </c>
      <c r="AD154" s="48">
        <f t="shared" si="177"/>
        <v>0</v>
      </c>
      <c r="AE154" s="48">
        <f t="shared" si="178"/>
        <v>0</v>
      </c>
      <c r="AF154" s="48">
        <f t="shared" si="197"/>
        <v>0</v>
      </c>
      <c r="AG154" s="48">
        <f t="shared" si="179"/>
        <v>0</v>
      </c>
      <c r="AH154" s="14" t="str">
        <f>IF(I154="","",申込書!$AB$6)</f>
        <v/>
      </c>
      <c r="AI154" s="49" t="str">
        <f t="shared" si="174"/>
        <v/>
      </c>
      <c r="AJ154" s="49" t="str">
        <f t="shared" si="161"/>
        <v/>
      </c>
      <c r="AK154" s="50"/>
      <c r="AR154">
        <v>147</v>
      </c>
      <c r="AS154">
        <f t="shared" si="198"/>
        <v>0</v>
      </c>
      <c r="AT154" t="str">
        <f t="shared" si="199"/>
        <v/>
      </c>
      <c r="AU154">
        <f t="shared" si="180"/>
        <v>0</v>
      </c>
      <c r="AV154" t="str">
        <f t="shared" si="181"/>
        <v/>
      </c>
      <c r="AW154" t="str">
        <f t="shared" si="162"/>
        <v/>
      </c>
      <c r="AX154">
        <f t="shared" si="158"/>
        <v>75</v>
      </c>
      <c r="AY154">
        <f t="shared" si="164"/>
        <v>12</v>
      </c>
      <c r="AZ154">
        <v>5</v>
      </c>
      <c r="BA154" t="str">
        <f t="shared" si="182"/>
        <v xml:space="preserve"> </v>
      </c>
      <c r="BB154">
        <v>147</v>
      </c>
      <c r="BC154" t="str">
        <f t="shared" si="165"/>
        <v/>
      </c>
      <c r="BD154" t="e">
        <f t="shared" si="183"/>
        <v>#VALUE!</v>
      </c>
      <c r="BE154" t="str">
        <f t="shared" si="184"/>
        <v/>
      </c>
      <c r="BF154" t="str">
        <f t="shared" si="185"/>
        <v/>
      </c>
      <c r="BG154" t="str">
        <f t="shared" si="175"/>
        <v/>
      </c>
      <c r="BH154">
        <f t="shared" si="186"/>
        <v>0</v>
      </c>
      <c r="BI154">
        <f t="shared" si="187"/>
        <v>0</v>
      </c>
      <c r="BJ154" t="str">
        <f t="shared" si="166"/>
        <v/>
      </c>
      <c r="BK154" s="27" t="str">
        <f>女子申込一覧表!BK52</f>
        <v/>
      </c>
      <c r="BL154" s="27" t="str">
        <f>女子申込一覧表!BL52</f>
        <v/>
      </c>
      <c r="BM154" s="27" t="str">
        <f t="shared" si="188"/>
        <v/>
      </c>
      <c r="BN154" s="27" t="str">
        <f>女子申込一覧表!BN52</f>
        <v/>
      </c>
      <c r="BO154" s="27" t="str">
        <f>女子申込一覧表!BO52</f>
        <v/>
      </c>
      <c r="BP154" s="27">
        <f>女子申込一覧表!BP52</f>
        <v>0</v>
      </c>
      <c r="BQ154" s="27" t="str">
        <f>女子申込一覧表!BQ52</f>
        <v/>
      </c>
      <c r="BR154" s="27" t="str">
        <f>女子申込一覧表!BR52</f>
        <v/>
      </c>
      <c r="BS154" s="27">
        <f>女子申込一覧表!BS52</f>
        <v>0</v>
      </c>
      <c r="BT154" s="27" t="str">
        <f t="shared" si="189"/>
        <v/>
      </c>
      <c r="BU154" s="27" t="str">
        <f t="shared" si="190"/>
        <v/>
      </c>
      <c r="BV154" s="27" t="str">
        <f t="shared" si="191"/>
        <v>999:99.99</v>
      </c>
      <c r="BW154" s="27" t="str">
        <f t="shared" si="192"/>
        <v>999:99.99</v>
      </c>
      <c r="BX154" s="27" t="str">
        <f t="shared" si="193"/>
        <v>999:99.99</v>
      </c>
      <c r="BY154" s="58" t="str">
        <f t="shared" si="163"/>
        <v>1980/1/1</v>
      </c>
      <c r="CH154" s="3" t="str">
        <f t="shared" si="167"/>
        <v/>
      </c>
      <c r="CI154" s="3" t="str">
        <f t="shared" si="168"/>
        <v/>
      </c>
      <c r="CJ154" s="3">
        <f t="shared" si="169"/>
        <v>0</v>
      </c>
      <c r="CK154" s="3" t="str">
        <f t="shared" si="170"/>
        <v/>
      </c>
      <c r="CL154" s="3">
        <f t="shared" si="171"/>
        <v>0</v>
      </c>
      <c r="CM154" s="3">
        <v>2</v>
      </c>
      <c r="CN154" s="85" t="str">
        <f t="shared" si="194"/>
        <v/>
      </c>
      <c r="CO154" s="3" t="str">
        <f t="shared" si="172"/>
        <v/>
      </c>
      <c r="CS154" s="94" t="str">
        <f t="shared" si="173"/>
        <v/>
      </c>
    </row>
    <row r="155" spans="1:97" ht="24.75" customHeight="1">
      <c r="A155" s="33" t="str">
        <f t="shared" si="196"/>
        <v/>
      </c>
      <c r="B155" s="95" t="str">
        <f>IF(女子申込一覧表!B53="","",女子申込一覧表!B53)</f>
        <v/>
      </c>
      <c r="C155" s="93" t="str">
        <f>IF(女子申込一覧表!C53="","",女子申込一覧表!C53)</f>
        <v/>
      </c>
      <c r="D155" s="95" t="str">
        <f>IF(女子申込一覧表!D53="","",女子申込一覧表!D53)</f>
        <v/>
      </c>
      <c r="E155" s="96"/>
      <c r="F155" s="96"/>
      <c r="G155" s="33" t="str">
        <f>IF(女子申込一覧表!G53="","",女子申込一覧表!G53)</f>
        <v/>
      </c>
      <c r="H155" s="84" t="str">
        <f>IF(女子申込一覧表!H53="","",女子申込一覧表!H53)</f>
        <v/>
      </c>
      <c r="I155" s="97" t="str">
        <f>IF(女子申込一覧表!I53="","",女子申込一覧表!I53)</f>
        <v/>
      </c>
      <c r="J155" s="97" t="str">
        <f>IF(女子申込一覧表!J53="","",女子申込一覧表!J53)</f>
        <v/>
      </c>
      <c r="K155" s="97" t="str">
        <f>IF(女子申込一覧表!K53="","",女子申込一覧表!K53)</f>
        <v/>
      </c>
      <c r="L155" s="97" t="str">
        <f>IF(女子申込一覧表!L53="","",女子申込一覧表!L53)</f>
        <v/>
      </c>
      <c r="M155" s="97" t="str">
        <f>IF(女子申込一覧表!M53="","",女子申込一覧表!M53)</f>
        <v/>
      </c>
      <c r="N155" s="98" t="str">
        <f>IF(女子申込一覧表!N53="","",女子申込一覧表!N53)</f>
        <v/>
      </c>
      <c r="O155" s="97" t="str">
        <f>IF(女子申込一覧表!O53="","",女子申込一覧表!O53)</f>
        <v/>
      </c>
      <c r="P155" s="97" t="str">
        <f>IF(女子申込一覧表!P53="","",女子申込一覧表!P53)</f>
        <v/>
      </c>
      <c r="Q155" s="98" t="str">
        <f>IF(女子申込一覧表!Q53="","",女子申込一覧表!Q53)</f>
        <v/>
      </c>
      <c r="R155" s="97" t="str">
        <f>IF(女子申込一覧表!R53="","",女子申込一覧表!R53)</f>
        <v/>
      </c>
      <c r="S155" s="97"/>
      <c r="T155" s="97"/>
      <c r="U155" s="97"/>
      <c r="V155" s="97"/>
      <c r="W155" s="97"/>
      <c r="X155" s="98"/>
      <c r="Y155" s="99"/>
      <c r="Z155" s="98"/>
      <c r="AA155" s="97" t="str">
        <f>IF(女子申込一覧表!AA53="","",女子申込一覧表!AA53)</f>
        <v/>
      </c>
      <c r="AB155" s="9"/>
      <c r="AC155" s="48">
        <f t="shared" si="176"/>
        <v>0</v>
      </c>
      <c r="AD155" s="48">
        <f t="shared" si="177"/>
        <v>0</v>
      </c>
      <c r="AE155" s="48">
        <f t="shared" si="178"/>
        <v>0</v>
      </c>
      <c r="AF155" s="48">
        <f t="shared" si="197"/>
        <v>0</v>
      </c>
      <c r="AG155" s="48">
        <f t="shared" si="179"/>
        <v>0</v>
      </c>
      <c r="AH155" s="14" t="str">
        <f>IF(I155="","",申込書!$AB$6)</f>
        <v/>
      </c>
      <c r="AI155" s="49" t="str">
        <f t="shared" si="174"/>
        <v/>
      </c>
      <c r="AJ155" s="49" t="str">
        <f t="shared" si="161"/>
        <v/>
      </c>
      <c r="AK155" s="50"/>
      <c r="AR155">
        <v>148</v>
      </c>
      <c r="AS155">
        <f t="shared" si="198"/>
        <v>0</v>
      </c>
      <c r="AT155" t="str">
        <f t="shared" si="199"/>
        <v/>
      </c>
      <c r="AU155">
        <f t="shared" si="180"/>
        <v>0</v>
      </c>
      <c r="AV155" t="str">
        <f t="shared" si="181"/>
        <v/>
      </c>
      <c r="AW155" t="str">
        <f t="shared" si="162"/>
        <v/>
      </c>
      <c r="AX155">
        <f t="shared" si="158"/>
        <v>75</v>
      </c>
      <c r="AY155">
        <f t="shared" si="164"/>
        <v>12</v>
      </c>
      <c r="AZ155">
        <v>5</v>
      </c>
      <c r="BA155" t="str">
        <f t="shared" si="182"/>
        <v xml:space="preserve"> </v>
      </c>
      <c r="BB155">
        <v>148</v>
      </c>
      <c r="BC155" t="str">
        <f t="shared" si="165"/>
        <v/>
      </c>
      <c r="BD155" t="e">
        <f t="shared" si="183"/>
        <v>#VALUE!</v>
      </c>
      <c r="BE155" t="str">
        <f t="shared" si="184"/>
        <v/>
      </c>
      <c r="BF155" t="str">
        <f t="shared" si="185"/>
        <v/>
      </c>
      <c r="BG155" t="str">
        <f t="shared" si="175"/>
        <v/>
      </c>
      <c r="BH155">
        <f t="shared" si="186"/>
        <v>0</v>
      </c>
      <c r="BI155">
        <f t="shared" si="187"/>
        <v>0</v>
      </c>
      <c r="BJ155" t="str">
        <f t="shared" si="166"/>
        <v/>
      </c>
      <c r="BK155" s="27" t="str">
        <f>女子申込一覧表!BK53</f>
        <v/>
      </c>
      <c r="BL155" s="27" t="str">
        <f>女子申込一覧表!BL53</f>
        <v/>
      </c>
      <c r="BM155" s="27" t="str">
        <f t="shared" si="188"/>
        <v/>
      </c>
      <c r="BN155" s="27" t="str">
        <f>女子申込一覧表!BN53</f>
        <v/>
      </c>
      <c r="BO155" s="27" t="str">
        <f>女子申込一覧表!BO53</f>
        <v/>
      </c>
      <c r="BP155" s="27">
        <f>女子申込一覧表!BP53</f>
        <v>0</v>
      </c>
      <c r="BQ155" s="27" t="str">
        <f>女子申込一覧表!BQ53</f>
        <v/>
      </c>
      <c r="BR155" s="27" t="str">
        <f>女子申込一覧表!BR53</f>
        <v/>
      </c>
      <c r="BS155" s="27">
        <f>女子申込一覧表!BS53</f>
        <v>0</v>
      </c>
      <c r="BT155" s="27" t="str">
        <f t="shared" si="189"/>
        <v/>
      </c>
      <c r="BU155" s="27" t="str">
        <f t="shared" si="190"/>
        <v/>
      </c>
      <c r="BV155" s="27" t="str">
        <f t="shared" si="191"/>
        <v>999:99.99</v>
      </c>
      <c r="BW155" s="27" t="str">
        <f t="shared" si="192"/>
        <v>999:99.99</v>
      </c>
      <c r="BX155" s="27" t="str">
        <f t="shared" si="193"/>
        <v>999:99.99</v>
      </c>
      <c r="BY155" s="58" t="str">
        <f t="shared" si="163"/>
        <v>1980/1/1</v>
      </c>
      <c r="CH155" s="3" t="str">
        <f t="shared" si="167"/>
        <v/>
      </c>
      <c r="CI155" s="3" t="str">
        <f t="shared" si="168"/>
        <v/>
      </c>
      <c r="CJ155" s="3">
        <f t="shared" si="169"/>
        <v>0</v>
      </c>
      <c r="CK155" s="3" t="str">
        <f t="shared" si="170"/>
        <v/>
      </c>
      <c r="CL155" s="3">
        <f t="shared" si="171"/>
        <v>0</v>
      </c>
      <c r="CM155" s="3">
        <v>2</v>
      </c>
      <c r="CN155" s="85" t="str">
        <f t="shared" si="194"/>
        <v/>
      </c>
      <c r="CO155" s="3" t="str">
        <f t="shared" si="172"/>
        <v/>
      </c>
      <c r="CS155" s="94" t="str">
        <f t="shared" si="173"/>
        <v/>
      </c>
    </row>
    <row r="156" spans="1:97" ht="24.75" customHeight="1">
      <c r="A156" s="33" t="str">
        <f t="shared" si="196"/>
        <v/>
      </c>
      <c r="B156" s="95" t="str">
        <f>IF(女子申込一覧表!B54="","",女子申込一覧表!B54)</f>
        <v/>
      </c>
      <c r="C156" s="93" t="str">
        <f>IF(女子申込一覧表!C54="","",女子申込一覧表!C54)</f>
        <v/>
      </c>
      <c r="D156" s="95" t="str">
        <f>IF(女子申込一覧表!D54="","",女子申込一覧表!D54)</f>
        <v/>
      </c>
      <c r="E156" s="96"/>
      <c r="F156" s="96"/>
      <c r="G156" s="33" t="str">
        <f>IF(女子申込一覧表!G54="","",女子申込一覧表!G54)</f>
        <v/>
      </c>
      <c r="H156" s="84" t="str">
        <f>IF(女子申込一覧表!H54="","",女子申込一覧表!H54)</f>
        <v/>
      </c>
      <c r="I156" s="97" t="str">
        <f>IF(女子申込一覧表!I54="","",女子申込一覧表!I54)</f>
        <v/>
      </c>
      <c r="J156" s="97" t="str">
        <f>IF(女子申込一覧表!J54="","",女子申込一覧表!J54)</f>
        <v/>
      </c>
      <c r="K156" s="97" t="str">
        <f>IF(女子申込一覧表!K54="","",女子申込一覧表!K54)</f>
        <v/>
      </c>
      <c r="L156" s="97" t="str">
        <f>IF(女子申込一覧表!L54="","",女子申込一覧表!L54)</f>
        <v/>
      </c>
      <c r="M156" s="97" t="str">
        <f>IF(女子申込一覧表!M54="","",女子申込一覧表!M54)</f>
        <v/>
      </c>
      <c r="N156" s="98" t="str">
        <f>IF(女子申込一覧表!N54="","",女子申込一覧表!N54)</f>
        <v/>
      </c>
      <c r="O156" s="97" t="str">
        <f>IF(女子申込一覧表!O54="","",女子申込一覧表!O54)</f>
        <v/>
      </c>
      <c r="P156" s="97" t="str">
        <f>IF(女子申込一覧表!P54="","",女子申込一覧表!P54)</f>
        <v/>
      </c>
      <c r="Q156" s="98" t="str">
        <f>IF(女子申込一覧表!Q54="","",女子申込一覧表!Q54)</f>
        <v/>
      </c>
      <c r="R156" s="97" t="str">
        <f>IF(女子申込一覧表!R54="","",女子申込一覧表!R54)</f>
        <v/>
      </c>
      <c r="S156" s="97"/>
      <c r="T156" s="97"/>
      <c r="U156" s="97"/>
      <c r="V156" s="97"/>
      <c r="W156" s="97"/>
      <c r="X156" s="98"/>
      <c r="Y156" s="99"/>
      <c r="Z156" s="98"/>
      <c r="AA156" s="97" t="str">
        <f>IF(女子申込一覧表!AA54="","",女子申込一覧表!AA54)</f>
        <v/>
      </c>
      <c r="AB156" s="9"/>
      <c r="AC156" s="48">
        <f t="shared" si="176"/>
        <v>0</v>
      </c>
      <c r="AD156" s="48">
        <f t="shared" si="177"/>
        <v>0</v>
      </c>
      <c r="AE156" s="48">
        <f t="shared" si="178"/>
        <v>0</v>
      </c>
      <c r="AF156" s="48">
        <f t="shared" si="197"/>
        <v>0</v>
      </c>
      <c r="AG156" s="48">
        <f t="shared" si="179"/>
        <v>0</v>
      </c>
      <c r="AH156" s="14" t="str">
        <f>IF(I156="","",申込書!$AB$6)</f>
        <v/>
      </c>
      <c r="AI156" s="49" t="str">
        <f t="shared" si="174"/>
        <v/>
      </c>
      <c r="AJ156" s="49" t="str">
        <f t="shared" si="161"/>
        <v/>
      </c>
      <c r="AK156" s="50"/>
      <c r="AR156">
        <v>149</v>
      </c>
      <c r="AS156">
        <f t="shared" si="198"/>
        <v>0</v>
      </c>
      <c r="AT156" t="str">
        <f t="shared" si="199"/>
        <v/>
      </c>
      <c r="AU156">
        <f t="shared" si="180"/>
        <v>0</v>
      </c>
      <c r="AV156" t="str">
        <f t="shared" si="181"/>
        <v/>
      </c>
      <c r="AW156" t="str">
        <f t="shared" si="162"/>
        <v/>
      </c>
      <c r="AX156">
        <f t="shared" si="158"/>
        <v>75</v>
      </c>
      <c r="AY156">
        <f t="shared" si="164"/>
        <v>12</v>
      </c>
      <c r="AZ156">
        <v>5</v>
      </c>
      <c r="BA156" t="str">
        <f t="shared" si="182"/>
        <v xml:space="preserve"> </v>
      </c>
      <c r="BB156">
        <v>149</v>
      </c>
      <c r="BC156" t="str">
        <f t="shared" si="165"/>
        <v/>
      </c>
      <c r="BD156" t="e">
        <f t="shared" si="183"/>
        <v>#VALUE!</v>
      </c>
      <c r="BE156" t="str">
        <f t="shared" si="184"/>
        <v/>
      </c>
      <c r="BF156" t="str">
        <f t="shared" si="185"/>
        <v/>
      </c>
      <c r="BG156" t="str">
        <f t="shared" si="175"/>
        <v/>
      </c>
      <c r="BH156">
        <f t="shared" si="186"/>
        <v>0</v>
      </c>
      <c r="BI156">
        <f t="shared" si="187"/>
        <v>0</v>
      </c>
      <c r="BJ156" t="str">
        <f t="shared" si="166"/>
        <v/>
      </c>
      <c r="BK156" s="27" t="str">
        <f>女子申込一覧表!BK54</f>
        <v/>
      </c>
      <c r="BL156" s="27" t="str">
        <f>女子申込一覧表!BL54</f>
        <v/>
      </c>
      <c r="BM156" s="27" t="str">
        <f t="shared" si="188"/>
        <v/>
      </c>
      <c r="BN156" s="27" t="str">
        <f>女子申込一覧表!BN54</f>
        <v/>
      </c>
      <c r="BO156" s="27" t="str">
        <f>女子申込一覧表!BO54</f>
        <v/>
      </c>
      <c r="BP156" s="27">
        <f>女子申込一覧表!BP54</f>
        <v>0</v>
      </c>
      <c r="BQ156" s="27" t="str">
        <f>女子申込一覧表!BQ54</f>
        <v/>
      </c>
      <c r="BR156" s="27" t="str">
        <f>女子申込一覧表!BR54</f>
        <v/>
      </c>
      <c r="BS156" s="27">
        <f>女子申込一覧表!BS54</f>
        <v>0</v>
      </c>
      <c r="BT156" s="27" t="str">
        <f t="shared" si="189"/>
        <v/>
      </c>
      <c r="BU156" s="27" t="str">
        <f t="shared" si="190"/>
        <v/>
      </c>
      <c r="BV156" s="27" t="str">
        <f t="shared" si="191"/>
        <v>999:99.99</v>
      </c>
      <c r="BW156" s="27" t="str">
        <f t="shared" si="192"/>
        <v>999:99.99</v>
      </c>
      <c r="BX156" s="27" t="str">
        <f t="shared" si="193"/>
        <v>999:99.99</v>
      </c>
      <c r="BY156" s="58" t="str">
        <f t="shared" si="163"/>
        <v>1980/1/1</v>
      </c>
      <c r="CH156" s="3" t="str">
        <f t="shared" si="167"/>
        <v/>
      </c>
      <c r="CI156" s="3" t="str">
        <f t="shared" si="168"/>
        <v/>
      </c>
      <c r="CJ156" s="3">
        <f t="shared" si="169"/>
        <v>0</v>
      </c>
      <c r="CK156" s="3" t="str">
        <f t="shared" si="170"/>
        <v/>
      </c>
      <c r="CL156" s="3">
        <f t="shared" si="171"/>
        <v>0</v>
      </c>
      <c r="CM156" s="3">
        <v>2</v>
      </c>
      <c r="CN156" s="85" t="str">
        <f t="shared" si="194"/>
        <v/>
      </c>
      <c r="CO156" s="3" t="str">
        <f t="shared" si="172"/>
        <v/>
      </c>
      <c r="CS156" s="94" t="str">
        <f t="shared" si="173"/>
        <v/>
      </c>
    </row>
    <row r="157" spans="1:97" ht="24.75" customHeight="1">
      <c r="A157" s="33" t="str">
        <f t="shared" si="196"/>
        <v/>
      </c>
      <c r="B157" s="95" t="str">
        <f>IF(女子申込一覧表!B55="","",女子申込一覧表!B55)</f>
        <v/>
      </c>
      <c r="C157" s="93" t="str">
        <f>IF(女子申込一覧表!C55="","",女子申込一覧表!C55)</f>
        <v/>
      </c>
      <c r="D157" s="95" t="str">
        <f>IF(女子申込一覧表!D55="","",女子申込一覧表!D55)</f>
        <v/>
      </c>
      <c r="E157" s="96"/>
      <c r="F157" s="96"/>
      <c r="G157" s="33" t="str">
        <f>IF(女子申込一覧表!G55="","",女子申込一覧表!G55)</f>
        <v/>
      </c>
      <c r="H157" s="84" t="str">
        <f>IF(女子申込一覧表!H55="","",女子申込一覧表!H55)</f>
        <v/>
      </c>
      <c r="I157" s="97" t="str">
        <f>IF(女子申込一覧表!I55="","",女子申込一覧表!I55)</f>
        <v/>
      </c>
      <c r="J157" s="97" t="str">
        <f>IF(女子申込一覧表!J55="","",女子申込一覧表!J55)</f>
        <v/>
      </c>
      <c r="K157" s="97" t="str">
        <f>IF(女子申込一覧表!K55="","",女子申込一覧表!K55)</f>
        <v/>
      </c>
      <c r="L157" s="97" t="str">
        <f>IF(女子申込一覧表!L55="","",女子申込一覧表!L55)</f>
        <v/>
      </c>
      <c r="M157" s="97" t="str">
        <f>IF(女子申込一覧表!M55="","",女子申込一覧表!M55)</f>
        <v/>
      </c>
      <c r="N157" s="98" t="str">
        <f>IF(女子申込一覧表!N55="","",女子申込一覧表!N55)</f>
        <v/>
      </c>
      <c r="O157" s="97" t="str">
        <f>IF(女子申込一覧表!O55="","",女子申込一覧表!O55)</f>
        <v/>
      </c>
      <c r="P157" s="97" t="str">
        <f>IF(女子申込一覧表!P55="","",女子申込一覧表!P55)</f>
        <v/>
      </c>
      <c r="Q157" s="98" t="str">
        <f>IF(女子申込一覧表!Q55="","",女子申込一覧表!Q55)</f>
        <v/>
      </c>
      <c r="R157" s="97" t="str">
        <f>IF(女子申込一覧表!R55="","",女子申込一覧表!R55)</f>
        <v/>
      </c>
      <c r="S157" s="97"/>
      <c r="T157" s="97"/>
      <c r="U157" s="97"/>
      <c r="V157" s="97"/>
      <c r="W157" s="97"/>
      <c r="X157" s="98"/>
      <c r="Y157" s="99"/>
      <c r="Z157" s="98"/>
      <c r="AA157" s="97" t="str">
        <f>IF(女子申込一覧表!AA55="","",女子申込一覧表!AA55)</f>
        <v/>
      </c>
      <c r="AB157" s="9"/>
      <c r="AC157" s="48">
        <f t="shared" si="176"/>
        <v>0</v>
      </c>
      <c r="AD157" s="48">
        <f t="shared" si="177"/>
        <v>0</v>
      </c>
      <c r="AE157" s="48">
        <f t="shared" si="178"/>
        <v>0</v>
      </c>
      <c r="AF157" s="48">
        <f t="shared" si="197"/>
        <v>0</v>
      </c>
      <c r="AG157" s="48">
        <f t="shared" si="179"/>
        <v>0</v>
      </c>
      <c r="AH157" s="14" t="str">
        <f>IF(I157="","",申込書!$AB$6)</f>
        <v/>
      </c>
      <c r="AI157" s="49" t="str">
        <f t="shared" si="174"/>
        <v/>
      </c>
      <c r="AJ157" s="49" t="str">
        <f t="shared" si="161"/>
        <v/>
      </c>
      <c r="AK157" s="50"/>
      <c r="AR157">
        <v>150</v>
      </c>
      <c r="AS157">
        <f t="shared" si="198"/>
        <v>0</v>
      </c>
      <c r="AT157" t="str">
        <f t="shared" si="199"/>
        <v/>
      </c>
      <c r="AU157">
        <f t="shared" si="180"/>
        <v>0</v>
      </c>
      <c r="AV157" t="str">
        <f t="shared" si="181"/>
        <v/>
      </c>
      <c r="AW157" t="str">
        <f t="shared" si="162"/>
        <v/>
      </c>
      <c r="AX157">
        <f t="shared" si="158"/>
        <v>75</v>
      </c>
      <c r="AY157">
        <f t="shared" si="164"/>
        <v>12</v>
      </c>
      <c r="AZ157">
        <v>5</v>
      </c>
      <c r="BA157" t="str">
        <f t="shared" si="182"/>
        <v xml:space="preserve"> </v>
      </c>
      <c r="BB157">
        <v>150</v>
      </c>
      <c r="BC157" t="str">
        <f t="shared" si="165"/>
        <v/>
      </c>
      <c r="BD157" t="e">
        <f t="shared" si="183"/>
        <v>#VALUE!</v>
      </c>
      <c r="BE157" t="str">
        <f t="shared" si="184"/>
        <v/>
      </c>
      <c r="BF157" t="str">
        <f t="shared" si="185"/>
        <v/>
      </c>
      <c r="BG157" t="str">
        <f t="shared" si="175"/>
        <v/>
      </c>
      <c r="BH157">
        <f t="shared" si="186"/>
        <v>0</v>
      </c>
      <c r="BI157">
        <f t="shared" si="187"/>
        <v>0</v>
      </c>
      <c r="BJ157" t="str">
        <f t="shared" si="166"/>
        <v/>
      </c>
      <c r="BK157" s="27" t="str">
        <f>女子申込一覧表!BK55</f>
        <v/>
      </c>
      <c r="BL157" s="27" t="str">
        <f>女子申込一覧表!BL55</f>
        <v/>
      </c>
      <c r="BM157" s="27" t="str">
        <f t="shared" si="188"/>
        <v/>
      </c>
      <c r="BN157" s="27" t="str">
        <f>女子申込一覧表!BN55</f>
        <v/>
      </c>
      <c r="BO157" s="27" t="str">
        <f>女子申込一覧表!BO55</f>
        <v/>
      </c>
      <c r="BP157" s="27">
        <f>女子申込一覧表!BP55</f>
        <v>0</v>
      </c>
      <c r="BQ157" s="27" t="str">
        <f>女子申込一覧表!BQ55</f>
        <v/>
      </c>
      <c r="BR157" s="27" t="str">
        <f>女子申込一覧表!BR55</f>
        <v/>
      </c>
      <c r="BS157" s="27">
        <f>女子申込一覧表!BS55</f>
        <v>0</v>
      </c>
      <c r="BT157" s="27" t="str">
        <f t="shared" si="189"/>
        <v/>
      </c>
      <c r="BU157" s="27" t="str">
        <f t="shared" si="190"/>
        <v/>
      </c>
      <c r="BV157" s="27" t="str">
        <f t="shared" si="191"/>
        <v>999:99.99</v>
      </c>
      <c r="BW157" s="27" t="str">
        <f t="shared" si="192"/>
        <v>999:99.99</v>
      </c>
      <c r="BX157" s="27" t="str">
        <f t="shared" si="193"/>
        <v>999:99.99</v>
      </c>
      <c r="BY157" s="58" t="str">
        <f t="shared" si="163"/>
        <v>1980/1/1</v>
      </c>
      <c r="CH157" s="3" t="str">
        <f t="shared" si="167"/>
        <v/>
      </c>
      <c r="CI157" s="3" t="str">
        <f t="shared" si="168"/>
        <v/>
      </c>
      <c r="CJ157" s="3">
        <f t="shared" si="169"/>
        <v>0</v>
      </c>
      <c r="CK157" s="3" t="str">
        <f t="shared" si="170"/>
        <v/>
      </c>
      <c r="CL157" s="3">
        <f t="shared" si="171"/>
        <v>0</v>
      </c>
      <c r="CM157" s="3">
        <v>2</v>
      </c>
      <c r="CN157" s="85" t="str">
        <f t="shared" si="194"/>
        <v/>
      </c>
      <c r="CO157" s="3" t="str">
        <f t="shared" si="172"/>
        <v/>
      </c>
      <c r="CS157" s="94" t="str">
        <f t="shared" si="173"/>
        <v/>
      </c>
    </row>
    <row r="158" spans="1:97" ht="24.75" customHeight="1">
      <c r="A158" s="33" t="str">
        <f t="shared" si="196"/>
        <v/>
      </c>
      <c r="B158" s="95" t="str">
        <f>IF(女子申込一覧表!B56="","",女子申込一覧表!B56)</f>
        <v/>
      </c>
      <c r="C158" s="93" t="str">
        <f>IF(女子申込一覧表!C56="","",女子申込一覧表!C56)</f>
        <v/>
      </c>
      <c r="D158" s="95" t="str">
        <f>IF(女子申込一覧表!D56="","",女子申込一覧表!D56)</f>
        <v/>
      </c>
      <c r="E158" s="96"/>
      <c r="F158" s="96"/>
      <c r="G158" s="33" t="str">
        <f>IF(女子申込一覧表!G56="","",女子申込一覧表!G56)</f>
        <v/>
      </c>
      <c r="H158" s="84" t="str">
        <f>IF(女子申込一覧表!H56="","",女子申込一覧表!H56)</f>
        <v/>
      </c>
      <c r="I158" s="97" t="str">
        <f>IF(女子申込一覧表!I56="","",女子申込一覧表!I56)</f>
        <v/>
      </c>
      <c r="J158" s="97" t="str">
        <f>IF(女子申込一覧表!J56="","",女子申込一覧表!J56)</f>
        <v/>
      </c>
      <c r="K158" s="97" t="str">
        <f>IF(女子申込一覧表!K56="","",女子申込一覧表!K56)</f>
        <v/>
      </c>
      <c r="L158" s="97" t="str">
        <f>IF(女子申込一覧表!L56="","",女子申込一覧表!L56)</f>
        <v/>
      </c>
      <c r="M158" s="97" t="str">
        <f>IF(女子申込一覧表!M56="","",女子申込一覧表!M56)</f>
        <v/>
      </c>
      <c r="N158" s="98" t="str">
        <f>IF(女子申込一覧表!N56="","",女子申込一覧表!N56)</f>
        <v/>
      </c>
      <c r="O158" s="97" t="str">
        <f>IF(女子申込一覧表!O56="","",女子申込一覧表!O56)</f>
        <v/>
      </c>
      <c r="P158" s="97" t="str">
        <f>IF(女子申込一覧表!P56="","",女子申込一覧表!P56)</f>
        <v/>
      </c>
      <c r="Q158" s="98" t="str">
        <f>IF(女子申込一覧表!Q56="","",女子申込一覧表!Q56)</f>
        <v/>
      </c>
      <c r="R158" s="97" t="str">
        <f>IF(女子申込一覧表!R56="","",女子申込一覧表!R56)</f>
        <v/>
      </c>
      <c r="S158" s="97"/>
      <c r="T158" s="97"/>
      <c r="U158" s="97"/>
      <c r="V158" s="97"/>
      <c r="W158" s="97"/>
      <c r="X158" s="98"/>
      <c r="Y158" s="99"/>
      <c r="Z158" s="98"/>
      <c r="AA158" s="97" t="str">
        <f>IF(女子申込一覧表!AA56="","",女子申込一覧表!AA56)</f>
        <v/>
      </c>
      <c r="AB158" s="9"/>
      <c r="AC158" s="48">
        <f t="shared" si="176"/>
        <v>0</v>
      </c>
      <c r="AD158" s="48">
        <f t="shared" si="177"/>
        <v>0</v>
      </c>
      <c r="AE158" s="48">
        <f t="shared" si="178"/>
        <v>0</v>
      </c>
      <c r="AF158" s="48">
        <f t="shared" si="197"/>
        <v>0</v>
      </c>
      <c r="AG158" s="48">
        <f t="shared" si="179"/>
        <v>0</v>
      </c>
      <c r="AH158" s="14" t="str">
        <f>IF(I158="","",申込書!$AB$6)</f>
        <v/>
      </c>
      <c r="AI158" s="49" t="str">
        <f t="shared" si="174"/>
        <v/>
      </c>
      <c r="AJ158" s="49" t="str">
        <f t="shared" si="161"/>
        <v/>
      </c>
      <c r="AK158" s="50"/>
      <c r="AR158">
        <v>151</v>
      </c>
      <c r="AS158">
        <f t="shared" si="198"/>
        <v>0</v>
      </c>
      <c r="AT158" t="str">
        <f t="shared" si="199"/>
        <v/>
      </c>
      <c r="AU158">
        <f t="shared" si="180"/>
        <v>0</v>
      </c>
      <c r="AV158" t="str">
        <f t="shared" si="181"/>
        <v/>
      </c>
      <c r="AW158" t="str">
        <f t="shared" si="162"/>
        <v/>
      </c>
      <c r="AX158">
        <f t="shared" si="158"/>
        <v>75</v>
      </c>
      <c r="AY158">
        <f t="shared" si="164"/>
        <v>12</v>
      </c>
      <c r="AZ158">
        <v>5</v>
      </c>
      <c r="BA158" t="str">
        <f t="shared" si="182"/>
        <v xml:space="preserve"> </v>
      </c>
      <c r="BB158">
        <v>151</v>
      </c>
      <c r="BC158" t="str">
        <f t="shared" si="165"/>
        <v/>
      </c>
      <c r="BD158" t="e">
        <f t="shared" si="183"/>
        <v>#VALUE!</v>
      </c>
      <c r="BE158" t="str">
        <f t="shared" si="184"/>
        <v/>
      </c>
      <c r="BF158" t="str">
        <f t="shared" si="185"/>
        <v/>
      </c>
      <c r="BG158" t="str">
        <f t="shared" si="175"/>
        <v/>
      </c>
      <c r="BH158">
        <f t="shared" si="186"/>
        <v>0</v>
      </c>
      <c r="BI158">
        <f t="shared" si="187"/>
        <v>0</v>
      </c>
      <c r="BJ158" t="str">
        <f t="shared" si="166"/>
        <v/>
      </c>
      <c r="BK158" s="27" t="str">
        <f>女子申込一覧表!BK56</f>
        <v/>
      </c>
      <c r="BL158" s="27" t="str">
        <f>女子申込一覧表!BL56</f>
        <v/>
      </c>
      <c r="BM158" s="27" t="str">
        <f t="shared" si="188"/>
        <v/>
      </c>
      <c r="BN158" s="27" t="str">
        <f>女子申込一覧表!BN56</f>
        <v/>
      </c>
      <c r="BO158" s="27" t="str">
        <f>女子申込一覧表!BO56</f>
        <v/>
      </c>
      <c r="BP158" s="27">
        <f>女子申込一覧表!BP56</f>
        <v>0</v>
      </c>
      <c r="BQ158" s="27" t="str">
        <f>女子申込一覧表!BQ56</f>
        <v/>
      </c>
      <c r="BR158" s="27" t="str">
        <f>女子申込一覧表!BR56</f>
        <v/>
      </c>
      <c r="BS158" s="27">
        <f>女子申込一覧表!BS56</f>
        <v>0</v>
      </c>
      <c r="BT158" s="27" t="str">
        <f t="shared" si="189"/>
        <v/>
      </c>
      <c r="BU158" s="27" t="str">
        <f t="shared" si="190"/>
        <v/>
      </c>
      <c r="BV158" s="27" t="str">
        <f t="shared" si="191"/>
        <v>999:99.99</v>
      </c>
      <c r="BW158" s="27" t="str">
        <f t="shared" si="192"/>
        <v>999:99.99</v>
      </c>
      <c r="BX158" s="27" t="str">
        <f t="shared" si="193"/>
        <v>999:99.99</v>
      </c>
      <c r="BY158" s="58" t="str">
        <f t="shared" si="163"/>
        <v>1980/1/1</v>
      </c>
      <c r="CH158" s="3" t="str">
        <f t="shared" si="167"/>
        <v/>
      </c>
      <c r="CI158" s="3" t="str">
        <f t="shared" si="168"/>
        <v/>
      </c>
      <c r="CJ158" s="3">
        <f t="shared" si="169"/>
        <v>0</v>
      </c>
      <c r="CK158" s="3" t="str">
        <f t="shared" si="170"/>
        <v/>
      </c>
      <c r="CL158" s="3">
        <f t="shared" si="171"/>
        <v>0</v>
      </c>
      <c r="CM158" s="3">
        <v>2</v>
      </c>
      <c r="CN158" s="85" t="str">
        <f t="shared" si="194"/>
        <v/>
      </c>
      <c r="CO158" s="3" t="str">
        <f t="shared" si="172"/>
        <v/>
      </c>
      <c r="CS158" s="94" t="str">
        <f t="shared" si="173"/>
        <v/>
      </c>
    </row>
    <row r="159" spans="1:97" ht="24.75" customHeight="1">
      <c r="A159" s="33" t="str">
        <f t="shared" si="196"/>
        <v/>
      </c>
      <c r="B159" s="95" t="str">
        <f>IF(女子申込一覧表!B57="","",女子申込一覧表!B57)</f>
        <v/>
      </c>
      <c r="C159" s="93" t="str">
        <f>IF(女子申込一覧表!C57="","",女子申込一覧表!C57)</f>
        <v/>
      </c>
      <c r="D159" s="95" t="str">
        <f>IF(女子申込一覧表!D57="","",女子申込一覧表!D57)</f>
        <v/>
      </c>
      <c r="E159" s="96"/>
      <c r="F159" s="96"/>
      <c r="G159" s="33" t="str">
        <f>IF(女子申込一覧表!G57="","",女子申込一覧表!G57)</f>
        <v/>
      </c>
      <c r="H159" s="84" t="str">
        <f>IF(女子申込一覧表!H57="","",女子申込一覧表!H57)</f>
        <v/>
      </c>
      <c r="I159" s="97" t="str">
        <f>IF(女子申込一覧表!I57="","",女子申込一覧表!I57)</f>
        <v/>
      </c>
      <c r="J159" s="97" t="str">
        <f>IF(女子申込一覧表!J57="","",女子申込一覧表!J57)</f>
        <v/>
      </c>
      <c r="K159" s="97" t="str">
        <f>IF(女子申込一覧表!K57="","",女子申込一覧表!K57)</f>
        <v/>
      </c>
      <c r="L159" s="97" t="str">
        <f>IF(女子申込一覧表!L57="","",女子申込一覧表!L57)</f>
        <v/>
      </c>
      <c r="M159" s="97" t="str">
        <f>IF(女子申込一覧表!M57="","",女子申込一覧表!M57)</f>
        <v/>
      </c>
      <c r="N159" s="98" t="str">
        <f>IF(女子申込一覧表!N57="","",女子申込一覧表!N57)</f>
        <v/>
      </c>
      <c r="O159" s="97" t="str">
        <f>IF(女子申込一覧表!O57="","",女子申込一覧表!O57)</f>
        <v/>
      </c>
      <c r="P159" s="97" t="str">
        <f>IF(女子申込一覧表!P57="","",女子申込一覧表!P57)</f>
        <v/>
      </c>
      <c r="Q159" s="98" t="str">
        <f>IF(女子申込一覧表!Q57="","",女子申込一覧表!Q57)</f>
        <v/>
      </c>
      <c r="R159" s="97" t="str">
        <f>IF(女子申込一覧表!R57="","",女子申込一覧表!R57)</f>
        <v/>
      </c>
      <c r="S159" s="97"/>
      <c r="T159" s="97"/>
      <c r="U159" s="97"/>
      <c r="V159" s="97"/>
      <c r="W159" s="97"/>
      <c r="X159" s="98"/>
      <c r="Y159" s="99"/>
      <c r="Z159" s="98"/>
      <c r="AA159" s="97" t="str">
        <f>IF(女子申込一覧表!AA57="","",女子申込一覧表!AA57)</f>
        <v/>
      </c>
      <c r="AB159" s="9"/>
      <c r="AC159" s="48">
        <f t="shared" si="176"/>
        <v>0</v>
      </c>
      <c r="AD159" s="48">
        <f t="shared" si="177"/>
        <v>0</v>
      </c>
      <c r="AE159" s="48">
        <f t="shared" si="178"/>
        <v>0</v>
      </c>
      <c r="AF159" s="48">
        <f t="shared" si="197"/>
        <v>0</v>
      </c>
      <c r="AG159" s="48">
        <f t="shared" si="179"/>
        <v>0</v>
      </c>
      <c r="AH159" s="14" t="str">
        <f>IF(I159="","",申込書!$AB$6)</f>
        <v/>
      </c>
      <c r="AI159" s="49" t="str">
        <f t="shared" si="174"/>
        <v/>
      </c>
      <c r="AJ159" s="49" t="str">
        <f t="shared" si="161"/>
        <v/>
      </c>
      <c r="AK159" s="50"/>
      <c r="AR159">
        <v>152</v>
      </c>
      <c r="AS159">
        <f t="shared" si="198"/>
        <v>0</v>
      </c>
      <c r="AT159" t="str">
        <f t="shared" si="199"/>
        <v/>
      </c>
      <c r="AU159">
        <f t="shared" si="180"/>
        <v>0</v>
      </c>
      <c r="AV159" t="str">
        <f t="shared" si="181"/>
        <v/>
      </c>
      <c r="AW159" t="str">
        <f t="shared" si="162"/>
        <v/>
      </c>
      <c r="AX159">
        <f t="shared" si="158"/>
        <v>75</v>
      </c>
      <c r="AY159">
        <f t="shared" si="164"/>
        <v>12</v>
      </c>
      <c r="AZ159">
        <v>5</v>
      </c>
      <c r="BA159" t="str">
        <f t="shared" si="182"/>
        <v xml:space="preserve"> </v>
      </c>
      <c r="BB159">
        <v>152</v>
      </c>
      <c r="BC159" t="str">
        <f t="shared" si="165"/>
        <v/>
      </c>
      <c r="BD159" t="e">
        <f t="shared" si="183"/>
        <v>#VALUE!</v>
      </c>
      <c r="BE159" t="str">
        <f t="shared" si="184"/>
        <v/>
      </c>
      <c r="BF159" t="str">
        <f t="shared" si="185"/>
        <v/>
      </c>
      <c r="BG159" t="str">
        <f t="shared" si="175"/>
        <v/>
      </c>
      <c r="BH159">
        <f t="shared" si="186"/>
        <v>0</v>
      </c>
      <c r="BI159">
        <f t="shared" si="187"/>
        <v>0</v>
      </c>
      <c r="BJ159" t="str">
        <f t="shared" si="166"/>
        <v/>
      </c>
      <c r="BK159" s="27" t="str">
        <f>女子申込一覧表!BK57</f>
        <v/>
      </c>
      <c r="BL159" s="27" t="str">
        <f>女子申込一覧表!BL57</f>
        <v/>
      </c>
      <c r="BM159" s="27" t="str">
        <f t="shared" si="188"/>
        <v/>
      </c>
      <c r="BN159" s="27" t="str">
        <f>女子申込一覧表!BN57</f>
        <v/>
      </c>
      <c r="BO159" s="27" t="str">
        <f>女子申込一覧表!BO57</f>
        <v/>
      </c>
      <c r="BP159" s="27">
        <f>女子申込一覧表!BP57</f>
        <v>0</v>
      </c>
      <c r="BQ159" s="27" t="str">
        <f>女子申込一覧表!BQ57</f>
        <v/>
      </c>
      <c r="BR159" s="27" t="str">
        <f>女子申込一覧表!BR57</f>
        <v/>
      </c>
      <c r="BS159" s="27">
        <f>女子申込一覧表!BS57</f>
        <v>0</v>
      </c>
      <c r="BT159" s="27" t="str">
        <f t="shared" si="189"/>
        <v/>
      </c>
      <c r="BU159" s="27" t="str">
        <f t="shared" si="190"/>
        <v/>
      </c>
      <c r="BV159" s="27" t="str">
        <f t="shared" si="191"/>
        <v>999:99.99</v>
      </c>
      <c r="BW159" s="27" t="str">
        <f t="shared" si="192"/>
        <v>999:99.99</v>
      </c>
      <c r="BX159" s="27" t="str">
        <f t="shared" si="193"/>
        <v>999:99.99</v>
      </c>
      <c r="BY159" s="58" t="str">
        <f t="shared" si="163"/>
        <v>1980/1/1</v>
      </c>
      <c r="CH159" s="3" t="str">
        <f t="shared" si="167"/>
        <v/>
      </c>
      <c r="CI159" s="3" t="str">
        <f t="shared" si="168"/>
        <v/>
      </c>
      <c r="CJ159" s="3">
        <f t="shared" si="169"/>
        <v>0</v>
      </c>
      <c r="CK159" s="3" t="str">
        <f t="shared" si="170"/>
        <v/>
      </c>
      <c r="CL159" s="3">
        <f t="shared" si="171"/>
        <v>0</v>
      </c>
      <c r="CM159" s="3">
        <v>2</v>
      </c>
      <c r="CN159" s="85" t="str">
        <f t="shared" si="194"/>
        <v/>
      </c>
      <c r="CO159" s="3" t="str">
        <f t="shared" si="172"/>
        <v/>
      </c>
      <c r="CS159" s="94" t="str">
        <f t="shared" si="173"/>
        <v/>
      </c>
    </row>
    <row r="160" spans="1:97" ht="24.75" customHeight="1">
      <c r="A160" s="33" t="str">
        <f t="shared" si="196"/>
        <v/>
      </c>
      <c r="B160" s="95" t="str">
        <f>IF(女子申込一覧表!B58="","",女子申込一覧表!B58)</f>
        <v/>
      </c>
      <c r="C160" s="93" t="str">
        <f>IF(女子申込一覧表!C58="","",女子申込一覧表!C58)</f>
        <v/>
      </c>
      <c r="D160" s="95" t="str">
        <f>IF(女子申込一覧表!D58="","",女子申込一覧表!D58)</f>
        <v/>
      </c>
      <c r="E160" s="96"/>
      <c r="F160" s="96"/>
      <c r="G160" s="33" t="str">
        <f>IF(女子申込一覧表!G58="","",女子申込一覧表!G58)</f>
        <v/>
      </c>
      <c r="H160" s="84" t="str">
        <f>IF(女子申込一覧表!H58="","",女子申込一覧表!H58)</f>
        <v/>
      </c>
      <c r="I160" s="97" t="str">
        <f>IF(女子申込一覧表!I58="","",女子申込一覧表!I58)</f>
        <v/>
      </c>
      <c r="J160" s="97" t="str">
        <f>IF(女子申込一覧表!J58="","",女子申込一覧表!J58)</f>
        <v/>
      </c>
      <c r="K160" s="97" t="str">
        <f>IF(女子申込一覧表!K58="","",女子申込一覧表!K58)</f>
        <v/>
      </c>
      <c r="L160" s="97" t="str">
        <f>IF(女子申込一覧表!L58="","",女子申込一覧表!L58)</f>
        <v/>
      </c>
      <c r="M160" s="97" t="str">
        <f>IF(女子申込一覧表!M58="","",女子申込一覧表!M58)</f>
        <v/>
      </c>
      <c r="N160" s="98" t="str">
        <f>IF(女子申込一覧表!N58="","",女子申込一覧表!N58)</f>
        <v/>
      </c>
      <c r="O160" s="97" t="str">
        <f>IF(女子申込一覧表!O58="","",女子申込一覧表!O58)</f>
        <v/>
      </c>
      <c r="P160" s="97" t="str">
        <f>IF(女子申込一覧表!P58="","",女子申込一覧表!P58)</f>
        <v/>
      </c>
      <c r="Q160" s="98" t="str">
        <f>IF(女子申込一覧表!Q58="","",女子申込一覧表!Q58)</f>
        <v/>
      </c>
      <c r="R160" s="97" t="str">
        <f>IF(女子申込一覧表!R58="","",女子申込一覧表!R58)</f>
        <v/>
      </c>
      <c r="S160" s="97"/>
      <c r="T160" s="97"/>
      <c r="U160" s="97"/>
      <c r="V160" s="97"/>
      <c r="W160" s="97"/>
      <c r="X160" s="98"/>
      <c r="Y160" s="99"/>
      <c r="Z160" s="98"/>
      <c r="AA160" s="97" t="str">
        <f>IF(女子申込一覧表!AA58="","",女子申込一覧表!AA58)</f>
        <v/>
      </c>
      <c r="AB160" s="9"/>
      <c r="AC160" s="48">
        <f t="shared" si="176"/>
        <v>0</v>
      </c>
      <c r="AD160" s="48">
        <f t="shared" si="177"/>
        <v>0</v>
      </c>
      <c r="AE160" s="48">
        <f t="shared" si="178"/>
        <v>0</v>
      </c>
      <c r="AF160" s="48">
        <f t="shared" si="197"/>
        <v>0</v>
      </c>
      <c r="AG160" s="48">
        <f t="shared" si="179"/>
        <v>0</v>
      </c>
      <c r="AH160" s="14" t="str">
        <f>IF(I160="","",申込書!$AB$6)</f>
        <v/>
      </c>
      <c r="AI160" s="49" t="str">
        <f t="shared" si="174"/>
        <v/>
      </c>
      <c r="AJ160" s="49" t="str">
        <f t="shared" si="161"/>
        <v/>
      </c>
      <c r="AK160" s="50"/>
      <c r="AR160">
        <v>153</v>
      </c>
      <c r="AS160">
        <f t="shared" si="198"/>
        <v>0</v>
      </c>
      <c r="AT160" t="str">
        <f t="shared" si="199"/>
        <v/>
      </c>
      <c r="AU160">
        <f t="shared" si="180"/>
        <v>0</v>
      </c>
      <c r="AV160" t="str">
        <f t="shared" si="181"/>
        <v/>
      </c>
      <c r="AW160" t="str">
        <f t="shared" si="162"/>
        <v/>
      </c>
      <c r="AX160">
        <f t="shared" si="158"/>
        <v>75</v>
      </c>
      <c r="AY160">
        <f t="shared" si="164"/>
        <v>12</v>
      </c>
      <c r="AZ160">
        <v>5</v>
      </c>
      <c r="BA160" t="str">
        <f t="shared" si="182"/>
        <v xml:space="preserve"> </v>
      </c>
      <c r="BB160">
        <v>153</v>
      </c>
      <c r="BC160" t="str">
        <f t="shared" si="165"/>
        <v/>
      </c>
      <c r="BD160" t="e">
        <f t="shared" si="183"/>
        <v>#VALUE!</v>
      </c>
      <c r="BE160" t="str">
        <f t="shared" si="184"/>
        <v/>
      </c>
      <c r="BF160" t="str">
        <f t="shared" si="185"/>
        <v/>
      </c>
      <c r="BG160" t="str">
        <f t="shared" si="175"/>
        <v/>
      </c>
      <c r="BH160">
        <f t="shared" si="186"/>
        <v>0</v>
      </c>
      <c r="BI160">
        <f t="shared" si="187"/>
        <v>0</v>
      </c>
      <c r="BJ160" t="str">
        <f t="shared" si="166"/>
        <v/>
      </c>
      <c r="BK160" s="27" t="str">
        <f>女子申込一覧表!BK58</f>
        <v/>
      </c>
      <c r="BL160" s="27" t="str">
        <f>女子申込一覧表!BL58</f>
        <v/>
      </c>
      <c r="BM160" s="27" t="str">
        <f t="shared" si="188"/>
        <v/>
      </c>
      <c r="BN160" s="27" t="str">
        <f>女子申込一覧表!BN58</f>
        <v/>
      </c>
      <c r="BO160" s="27" t="str">
        <f>女子申込一覧表!BO58</f>
        <v/>
      </c>
      <c r="BP160" s="27">
        <f>女子申込一覧表!BP58</f>
        <v>0</v>
      </c>
      <c r="BQ160" s="27" t="str">
        <f>女子申込一覧表!BQ58</f>
        <v/>
      </c>
      <c r="BR160" s="27" t="str">
        <f>女子申込一覧表!BR58</f>
        <v/>
      </c>
      <c r="BS160" s="27">
        <f>女子申込一覧表!BS58</f>
        <v>0</v>
      </c>
      <c r="BT160" s="27" t="str">
        <f t="shared" si="189"/>
        <v/>
      </c>
      <c r="BU160" s="27" t="str">
        <f t="shared" si="190"/>
        <v/>
      </c>
      <c r="BV160" s="27" t="str">
        <f t="shared" si="191"/>
        <v>999:99.99</v>
      </c>
      <c r="BW160" s="27" t="str">
        <f t="shared" si="192"/>
        <v>999:99.99</v>
      </c>
      <c r="BX160" s="27" t="str">
        <f t="shared" si="193"/>
        <v>999:99.99</v>
      </c>
      <c r="BY160" s="58" t="str">
        <f t="shared" si="163"/>
        <v>1980/1/1</v>
      </c>
      <c r="CH160" s="3" t="str">
        <f t="shared" si="167"/>
        <v/>
      </c>
      <c r="CI160" s="3" t="str">
        <f t="shared" si="168"/>
        <v/>
      </c>
      <c r="CJ160" s="3">
        <f t="shared" si="169"/>
        <v>0</v>
      </c>
      <c r="CK160" s="3" t="str">
        <f t="shared" si="170"/>
        <v/>
      </c>
      <c r="CL160" s="3">
        <f t="shared" si="171"/>
        <v>0</v>
      </c>
      <c r="CM160" s="3">
        <v>2</v>
      </c>
      <c r="CN160" s="85" t="str">
        <f t="shared" si="194"/>
        <v/>
      </c>
      <c r="CO160" s="3" t="str">
        <f t="shared" si="172"/>
        <v/>
      </c>
      <c r="CS160" s="94" t="str">
        <f t="shared" si="173"/>
        <v/>
      </c>
    </row>
    <row r="161" spans="1:97" ht="24.75" customHeight="1">
      <c r="A161" s="33" t="str">
        <f t="shared" si="196"/>
        <v/>
      </c>
      <c r="B161" s="95" t="str">
        <f>IF(女子申込一覧表!B59="","",女子申込一覧表!B59)</f>
        <v/>
      </c>
      <c r="C161" s="93" t="str">
        <f>IF(女子申込一覧表!C59="","",女子申込一覧表!C59)</f>
        <v/>
      </c>
      <c r="D161" s="95" t="str">
        <f>IF(女子申込一覧表!D59="","",女子申込一覧表!D59)</f>
        <v/>
      </c>
      <c r="E161" s="96"/>
      <c r="F161" s="96"/>
      <c r="G161" s="33" t="str">
        <f>IF(女子申込一覧表!G59="","",女子申込一覧表!G59)</f>
        <v/>
      </c>
      <c r="H161" s="84" t="str">
        <f>IF(女子申込一覧表!H59="","",女子申込一覧表!H59)</f>
        <v/>
      </c>
      <c r="I161" s="97" t="str">
        <f>IF(女子申込一覧表!I59="","",女子申込一覧表!I59)</f>
        <v/>
      </c>
      <c r="J161" s="97" t="str">
        <f>IF(女子申込一覧表!J59="","",女子申込一覧表!J59)</f>
        <v/>
      </c>
      <c r="K161" s="97" t="str">
        <f>IF(女子申込一覧表!K59="","",女子申込一覧表!K59)</f>
        <v/>
      </c>
      <c r="L161" s="97" t="str">
        <f>IF(女子申込一覧表!L59="","",女子申込一覧表!L59)</f>
        <v/>
      </c>
      <c r="M161" s="97" t="str">
        <f>IF(女子申込一覧表!M59="","",女子申込一覧表!M59)</f>
        <v/>
      </c>
      <c r="N161" s="98" t="str">
        <f>IF(女子申込一覧表!N59="","",女子申込一覧表!N59)</f>
        <v/>
      </c>
      <c r="O161" s="97" t="str">
        <f>IF(女子申込一覧表!O59="","",女子申込一覧表!O59)</f>
        <v/>
      </c>
      <c r="P161" s="97" t="str">
        <f>IF(女子申込一覧表!P59="","",女子申込一覧表!P59)</f>
        <v/>
      </c>
      <c r="Q161" s="98" t="str">
        <f>IF(女子申込一覧表!Q59="","",女子申込一覧表!Q59)</f>
        <v/>
      </c>
      <c r="R161" s="97" t="str">
        <f>IF(女子申込一覧表!R59="","",女子申込一覧表!R59)</f>
        <v/>
      </c>
      <c r="S161" s="97"/>
      <c r="T161" s="97"/>
      <c r="U161" s="97"/>
      <c r="V161" s="97"/>
      <c r="W161" s="97"/>
      <c r="X161" s="98"/>
      <c r="Y161" s="99"/>
      <c r="Z161" s="98"/>
      <c r="AA161" s="97" t="str">
        <f>IF(女子申込一覧表!AA59="","",女子申込一覧表!AA59)</f>
        <v/>
      </c>
      <c r="AB161" s="9"/>
      <c r="AC161" s="48">
        <f t="shared" si="176"/>
        <v>0</v>
      </c>
      <c r="AD161" s="48">
        <f t="shared" si="177"/>
        <v>0</v>
      </c>
      <c r="AE161" s="48">
        <f t="shared" si="178"/>
        <v>0</v>
      </c>
      <c r="AF161" s="48">
        <f t="shared" si="197"/>
        <v>0</v>
      </c>
      <c r="AG161" s="48">
        <f t="shared" si="179"/>
        <v>0</v>
      </c>
      <c r="AH161" s="14" t="str">
        <f>IF(I161="","",申込書!$AB$6)</f>
        <v/>
      </c>
      <c r="AI161" s="49" t="str">
        <f t="shared" si="174"/>
        <v/>
      </c>
      <c r="AJ161" s="49" t="str">
        <f t="shared" si="161"/>
        <v/>
      </c>
      <c r="AK161" s="50"/>
      <c r="AR161">
        <v>154</v>
      </c>
      <c r="AS161">
        <f t="shared" si="198"/>
        <v>0</v>
      </c>
      <c r="AT161" t="str">
        <f t="shared" si="199"/>
        <v/>
      </c>
      <c r="AU161">
        <f t="shared" si="180"/>
        <v>0</v>
      </c>
      <c r="AV161" t="str">
        <f t="shared" si="181"/>
        <v/>
      </c>
      <c r="AW161" t="str">
        <f t="shared" si="162"/>
        <v/>
      </c>
      <c r="AX161">
        <f t="shared" si="158"/>
        <v>75</v>
      </c>
      <c r="AY161">
        <f t="shared" si="164"/>
        <v>12</v>
      </c>
      <c r="AZ161">
        <v>5</v>
      </c>
      <c r="BA161" t="str">
        <f t="shared" si="182"/>
        <v xml:space="preserve"> </v>
      </c>
      <c r="BB161">
        <v>154</v>
      </c>
      <c r="BC161" t="str">
        <f t="shared" si="165"/>
        <v/>
      </c>
      <c r="BD161" t="e">
        <f t="shared" si="183"/>
        <v>#VALUE!</v>
      </c>
      <c r="BE161" t="str">
        <f t="shared" si="184"/>
        <v/>
      </c>
      <c r="BF161" t="str">
        <f t="shared" si="185"/>
        <v/>
      </c>
      <c r="BG161" t="str">
        <f t="shared" si="175"/>
        <v/>
      </c>
      <c r="BH161">
        <f t="shared" si="186"/>
        <v>0</v>
      </c>
      <c r="BI161">
        <f t="shared" si="187"/>
        <v>0</v>
      </c>
      <c r="BJ161" t="str">
        <f t="shared" si="166"/>
        <v/>
      </c>
      <c r="BK161" s="27" t="str">
        <f>女子申込一覧表!BK59</f>
        <v/>
      </c>
      <c r="BL161" s="27" t="str">
        <f>女子申込一覧表!BL59</f>
        <v/>
      </c>
      <c r="BM161" s="27" t="str">
        <f t="shared" si="188"/>
        <v/>
      </c>
      <c r="BN161" s="27" t="str">
        <f>女子申込一覧表!BN59</f>
        <v/>
      </c>
      <c r="BO161" s="27" t="str">
        <f>女子申込一覧表!BO59</f>
        <v/>
      </c>
      <c r="BP161" s="27">
        <f>女子申込一覧表!BP59</f>
        <v>0</v>
      </c>
      <c r="BQ161" s="27" t="str">
        <f>女子申込一覧表!BQ59</f>
        <v/>
      </c>
      <c r="BR161" s="27" t="str">
        <f>女子申込一覧表!BR59</f>
        <v/>
      </c>
      <c r="BS161" s="27">
        <f>女子申込一覧表!BS59</f>
        <v>0</v>
      </c>
      <c r="BT161" s="27" t="str">
        <f t="shared" si="189"/>
        <v/>
      </c>
      <c r="BU161" s="27" t="str">
        <f t="shared" si="190"/>
        <v/>
      </c>
      <c r="BV161" s="27" t="str">
        <f t="shared" si="191"/>
        <v>999:99.99</v>
      </c>
      <c r="BW161" s="27" t="str">
        <f t="shared" si="192"/>
        <v>999:99.99</v>
      </c>
      <c r="BX161" s="27" t="str">
        <f t="shared" si="193"/>
        <v>999:99.99</v>
      </c>
      <c r="BY161" s="58" t="str">
        <f t="shared" si="163"/>
        <v>1980/1/1</v>
      </c>
      <c r="CH161" s="3" t="str">
        <f t="shared" si="167"/>
        <v/>
      </c>
      <c r="CI161" s="3" t="str">
        <f t="shared" si="168"/>
        <v/>
      </c>
      <c r="CJ161" s="3">
        <f t="shared" si="169"/>
        <v>0</v>
      </c>
      <c r="CK161" s="3" t="str">
        <f t="shared" si="170"/>
        <v/>
      </c>
      <c r="CL161" s="3">
        <f t="shared" si="171"/>
        <v>0</v>
      </c>
      <c r="CM161" s="3">
        <v>2</v>
      </c>
      <c r="CN161" s="85" t="str">
        <f t="shared" si="194"/>
        <v/>
      </c>
      <c r="CO161" s="3" t="str">
        <f t="shared" si="172"/>
        <v/>
      </c>
      <c r="CS161" s="94" t="str">
        <f t="shared" si="173"/>
        <v/>
      </c>
    </row>
    <row r="162" spans="1:97" ht="24.75" customHeight="1">
      <c r="A162" s="33" t="str">
        <f t="shared" si="196"/>
        <v/>
      </c>
      <c r="B162" s="95" t="str">
        <f>IF(女子申込一覧表!B60="","",女子申込一覧表!B60)</f>
        <v/>
      </c>
      <c r="C162" s="93" t="str">
        <f>IF(女子申込一覧表!C60="","",女子申込一覧表!C60)</f>
        <v/>
      </c>
      <c r="D162" s="95" t="str">
        <f>IF(女子申込一覧表!D60="","",女子申込一覧表!D60)</f>
        <v/>
      </c>
      <c r="E162" s="96"/>
      <c r="F162" s="96"/>
      <c r="G162" s="33" t="str">
        <f>IF(女子申込一覧表!G60="","",女子申込一覧表!G60)</f>
        <v/>
      </c>
      <c r="H162" s="84" t="str">
        <f>IF(女子申込一覧表!H60="","",女子申込一覧表!H60)</f>
        <v/>
      </c>
      <c r="I162" s="97" t="str">
        <f>IF(女子申込一覧表!I60="","",女子申込一覧表!I60)</f>
        <v/>
      </c>
      <c r="J162" s="97" t="str">
        <f>IF(女子申込一覧表!J60="","",女子申込一覧表!J60)</f>
        <v/>
      </c>
      <c r="K162" s="97" t="str">
        <f>IF(女子申込一覧表!K60="","",女子申込一覧表!K60)</f>
        <v/>
      </c>
      <c r="L162" s="97" t="str">
        <f>IF(女子申込一覧表!L60="","",女子申込一覧表!L60)</f>
        <v/>
      </c>
      <c r="M162" s="97" t="str">
        <f>IF(女子申込一覧表!M60="","",女子申込一覧表!M60)</f>
        <v/>
      </c>
      <c r="N162" s="98" t="str">
        <f>IF(女子申込一覧表!N60="","",女子申込一覧表!N60)</f>
        <v/>
      </c>
      <c r="O162" s="97" t="str">
        <f>IF(女子申込一覧表!O60="","",女子申込一覧表!O60)</f>
        <v/>
      </c>
      <c r="P162" s="97" t="str">
        <f>IF(女子申込一覧表!P60="","",女子申込一覧表!P60)</f>
        <v/>
      </c>
      <c r="Q162" s="98" t="str">
        <f>IF(女子申込一覧表!Q60="","",女子申込一覧表!Q60)</f>
        <v/>
      </c>
      <c r="R162" s="97" t="str">
        <f>IF(女子申込一覧表!R60="","",女子申込一覧表!R60)</f>
        <v/>
      </c>
      <c r="S162" s="97"/>
      <c r="T162" s="97"/>
      <c r="U162" s="97"/>
      <c r="V162" s="97"/>
      <c r="W162" s="97"/>
      <c r="X162" s="98"/>
      <c r="Y162" s="99"/>
      <c r="Z162" s="98"/>
      <c r="AA162" s="97" t="str">
        <f>IF(女子申込一覧表!AA60="","",女子申込一覧表!AA60)</f>
        <v/>
      </c>
      <c r="AB162" s="9"/>
      <c r="AC162" s="48">
        <f t="shared" si="176"/>
        <v>0</v>
      </c>
      <c r="AD162" s="48">
        <f t="shared" si="177"/>
        <v>0</v>
      </c>
      <c r="AE162" s="48">
        <f t="shared" si="178"/>
        <v>0</v>
      </c>
      <c r="AF162" s="48">
        <f t="shared" si="197"/>
        <v>0</v>
      </c>
      <c r="AG162" s="48">
        <f t="shared" si="179"/>
        <v>0</v>
      </c>
      <c r="AH162" s="14" t="str">
        <f>IF(I162="","",申込書!$AB$6)</f>
        <v/>
      </c>
      <c r="AI162" s="49" t="str">
        <f t="shared" si="174"/>
        <v/>
      </c>
      <c r="AJ162" s="49" t="str">
        <f t="shared" si="161"/>
        <v/>
      </c>
      <c r="AK162" s="50"/>
      <c r="AR162">
        <v>155</v>
      </c>
      <c r="AS162">
        <f t="shared" si="198"/>
        <v>0</v>
      </c>
      <c r="AT162" t="str">
        <f t="shared" si="199"/>
        <v/>
      </c>
      <c r="AU162">
        <f t="shared" si="180"/>
        <v>0</v>
      </c>
      <c r="AV162" t="str">
        <f t="shared" si="181"/>
        <v/>
      </c>
      <c r="AW162" t="str">
        <f t="shared" si="162"/>
        <v/>
      </c>
      <c r="AX162">
        <f t="shared" si="158"/>
        <v>75</v>
      </c>
      <c r="AY162">
        <f t="shared" si="164"/>
        <v>12</v>
      </c>
      <c r="AZ162">
        <v>5</v>
      </c>
      <c r="BA162" t="str">
        <f t="shared" si="182"/>
        <v xml:space="preserve"> </v>
      </c>
      <c r="BB162">
        <v>155</v>
      </c>
      <c r="BC162" t="str">
        <f t="shared" si="165"/>
        <v/>
      </c>
      <c r="BD162" t="e">
        <f t="shared" si="183"/>
        <v>#VALUE!</v>
      </c>
      <c r="BE162" t="str">
        <f t="shared" si="184"/>
        <v/>
      </c>
      <c r="BF162" t="str">
        <f t="shared" si="185"/>
        <v/>
      </c>
      <c r="BG162" t="str">
        <f t="shared" si="175"/>
        <v/>
      </c>
      <c r="BH162">
        <f t="shared" si="186"/>
        <v>0</v>
      </c>
      <c r="BI162">
        <f t="shared" si="187"/>
        <v>0</v>
      </c>
      <c r="BJ162" t="str">
        <f t="shared" si="166"/>
        <v/>
      </c>
      <c r="BK162" s="27" t="str">
        <f>女子申込一覧表!BK60</f>
        <v/>
      </c>
      <c r="BL162" s="27" t="str">
        <f>女子申込一覧表!BL60</f>
        <v/>
      </c>
      <c r="BM162" s="27" t="str">
        <f t="shared" si="188"/>
        <v/>
      </c>
      <c r="BN162" s="27" t="str">
        <f>女子申込一覧表!BN60</f>
        <v/>
      </c>
      <c r="BO162" s="27" t="str">
        <f>女子申込一覧表!BO60</f>
        <v/>
      </c>
      <c r="BP162" s="27">
        <f>女子申込一覧表!BP60</f>
        <v>0</v>
      </c>
      <c r="BQ162" s="27" t="str">
        <f>女子申込一覧表!BQ60</f>
        <v/>
      </c>
      <c r="BR162" s="27" t="str">
        <f>女子申込一覧表!BR60</f>
        <v/>
      </c>
      <c r="BS162" s="27">
        <f>女子申込一覧表!BS60</f>
        <v>0</v>
      </c>
      <c r="BT162" s="27" t="str">
        <f t="shared" si="189"/>
        <v/>
      </c>
      <c r="BU162" s="27" t="str">
        <f t="shared" si="190"/>
        <v/>
      </c>
      <c r="BV162" s="27" t="str">
        <f t="shared" si="191"/>
        <v>999:99.99</v>
      </c>
      <c r="BW162" s="27" t="str">
        <f t="shared" si="192"/>
        <v>999:99.99</v>
      </c>
      <c r="BX162" s="27" t="str">
        <f t="shared" si="193"/>
        <v>999:99.99</v>
      </c>
      <c r="BY162" s="58" t="str">
        <f t="shared" si="163"/>
        <v>1980/1/1</v>
      </c>
      <c r="CH162" s="3" t="str">
        <f t="shared" si="167"/>
        <v/>
      </c>
      <c r="CI162" s="3" t="str">
        <f t="shared" si="168"/>
        <v/>
      </c>
      <c r="CJ162" s="3">
        <f t="shared" si="169"/>
        <v>0</v>
      </c>
      <c r="CK162" s="3" t="str">
        <f t="shared" si="170"/>
        <v/>
      </c>
      <c r="CL162" s="3">
        <f t="shared" si="171"/>
        <v>0</v>
      </c>
      <c r="CM162" s="3">
        <v>2</v>
      </c>
      <c r="CN162" s="85" t="str">
        <f t="shared" si="194"/>
        <v/>
      </c>
      <c r="CO162" s="3" t="str">
        <f t="shared" si="172"/>
        <v/>
      </c>
      <c r="CS162" s="94" t="str">
        <f t="shared" si="173"/>
        <v/>
      </c>
    </row>
    <row r="163" spans="1:97" ht="24.75" customHeight="1">
      <c r="A163" s="33" t="str">
        <f t="shared" si="196"/>
        <v/>
      </c>
      <c r="B163" s="95" t="str">
        <f>IF(女子申込一覧表!B61="","",女子申込一覧表!B61)</f>
        <v/>
      </c>
      <c r="C163" s="93" t="str">
        <f>IF(女子申込一覧表!C61="","",女子申込一覧表!C61)</f>
        <v/>
      </c>
      <c r="D163" s="95" t="str">
        <f>IF(女子申込一覧表!D61="","",女子申込一覧表!D61)</f>
        <v/>
      </c>
      <c r="E163" s="96"/>
      <c r="F163" s="96"/>
      <c r="G163" s="33" t="str">
        <f>IF(女子申込一覧表!G61="","",女子申込一覧表!G61)</f>
        <v/>
      </c>
      <c r="H163" s="84" t="str">
        <f>IF(女子申込一覧表!H61="","",女子申込一覧表!H61)</f>
        <v/>
      </c>
      <c r="I163" s="97" t="str">
        <f>IF(女子申込一覧表!I61="","",女子申込一覧表!I61)</f>
        <v/>
      </c>
      <c r="J163" s="97" t="str">
        <f>IF(女子申込一覧表!J61="","",女子申込一覧表!J61)</f>
        <v/>
      </c>
      <c r="K163" s="97" t="str">
        <f>IF(女子申込一覧表!K61="","",女子申込一覧表!K61)</f>
        <v/>
      </c>
      <c r="L163" s="97" t="str">
        <f>IF(女子申込一覧表!L61="","",女子申込一覧表!L61)</f>
        <v/>
      </c>
      <c r="M163" s="97" t="str">
        <f>IF(女子申込一覧表!M61="","",女子申込一覧表!M61)</f>
        <v/>
      </c>
      <c r="N163" s="98" t="str">
        <f>IF(女子申込一覧表!N61="","",女子申込一覧表!N61)</f>
        <v/>
      </c>
      <c r="O163" s="97" t="str">
        <f>IF(女子申込一覧表!O61="","",女子申込一覧表!O61)</f>
        <v/>
      </c>
      <c r="P163" s="97" t="str">
        <f>IF(女子申込一覧表!P61="","",女子申込一覧表!P61)</f>
        <v/>
      </c>
      <c r="Q163" s="98" t="str">
        <f>IF(女子申込一覧表!Q61="","",女子申込一覧表!Q61)</f>
        <v/>
      </c>
      <c r="R163" s="97" t="str">
        <f>IF(女子申込一覧表!R61="","",女子申込一覧表!R61)</f>
        <v/>
      </c>
      <c r="S163" s="97"/>
      <c r="T163" s="97"/>
      <c r="U163" s="97"/>
      <c r="V163" s="97"/>
      <c r="W163" s="97"/>
      <c r="X163" s="98"/>
      <c r="Y163" s="99"/>
      <c r="Z163" s="98"/>
      <c r="AA163" s="97" t="str">
        <f>IF(女子申込一覧表!AA61="","",女子申込一覧表!AA61)</f>
        <v/>
      </c>
      <c r="AB163" s="9"/>
      <c r="AC163" s="48">
        <f t="shared" si="176"/>
        <v>0</v>
      </c>
      <c r="AD163" s="48">
        <f t="shared" si="177"/>
        <v>0</v>
      </c>
      <c r="AE163" s="48">
        <f t="shared" si="178"/>
        <v>0</v>
      </c>
      <c r="AF163" s="48">
        <f t="shared" si="197"/>
        <v>0</v>
      </c>
      <c r="AG163" s="48">
        <f t="shared" si="179"/>
        <v>0</v>
      </c>
      <c r="AH163" s="14" t="str">
        <f>IF(I163="","",申込書!$AB$6)</f>
        <v/>
      </c>
      <c r="AI163" s="49" t="str">
        <f t="shared" si="174"/>
        <v/>
      </c>
      <c r="AJ163" s="49" t="str">
        <f t="shared" si="161"/>
        <v/>
      </c>
      <c r="AK163" s="50"/>
      <c r="AR163">
        <v>156</v>
      </c>
      <c r="AS163">
        <f t="shared" si="198"/>
        <v>0</v>
      </c>
      <c r="AT163" t="str">
        <f t="shared" si="199"/>
        <v/>
      </c>
      <c r="AU163">
        <f t="shared" si="180"/>
        <v>0</v>
      </c>
      <c r="AV163" t="str">
        <f t="shared" si="181"/>
        <v/>
      </c>
      <c r="AW163" t="str">
        <f t="shared" si="162"/>
        <v/>
      </c>
      <c r="AX163">
        <f t="shared" si="158"/>
        <v>75</v>
      </c>
      <c r="AY163">
        <f t="shared" si="164"/>
        <v>12</v>
      </c>
      <c r="AZ163">
        <v>5</v>
      </c>
      <c r="BA163" t="str">
        <f t="shared" si="182"/>
        <v xml:space="preserve"> </v>
      </c>
      <c r="BB163">
        <v>156</v>
      </c>
      <c r="BC163" t="str">
        <f t="shared" si="165"/>
        <v/>
      </c>
      <c r="BD163" t="e">
        <f t="shared" si="183"/>
        <v>#VALUE!</v>
      </c>
      <c r="BE163" t="str">
        <f t="shared" si="184"/>
        <v/>
      </c>
      <c r="BF163" t="str">
        <f t="shared" si="185"/>
        <v/>
      </c>
      <c r="BG163" t="str">
        <f t="shared" si="175"/>
        <v/>
      </c>
      <c r="BH163">
        <f t="shared" si="186"/>
        <v>0</v>
      </c>
      <c r="BI163">
        <f t="shared" si="187"/>
        <v>0</v>
      </c>
      <c r="BJ163" t="str">
        <f t="shared" si="166"/>
        <v/>
      </c>
      <c r="BK163" s="27" t="str">
        <f>女子申込一覧表!BK61</f>
        <v/>
      </c>
      <c r="BL163" s="27" t="str">
        <f>女子申込一覧表!BL61</f>
        <v/>
      </c>
      <c r="BM163" s="27" t="str">
        <f t="shared" si="188"/>
        <v/>
      </c>
      <c r="BN163" s="27" t="str">
        <f>女子申込一覧表!BN61</f>
        <v/>
      </c>
      <c r="BO163" s="27" t="str">
        <f>女子申込一覧表!BO61</f>
        <v/>
      </c>
      <c r="BP163" s="27">
        <f>女子申込一覧表!BP61</f>
        <v>0</v>
      </c>
      <c r="BQ163" s="27" t="str">
        <f>女子申込一覧表!BQ61</f>
        <v/>
      </c>
      <c r="BR163" s="27" t="str">
        <f>女子申込一覧表!BR61</f>
        <v/>
      </c>
      <c r="BS163" s="27">
        <f>女子申込一覧表!BS61</f>
        <v>0</v>
      </c>
      <c r="BT163" s="27" t="str">
        <f t="shared" si="189"/>
        <v/>
      </c>
      <c r="BU163" s="27" t="str">
        <f t="shared" si="190"/>
        <v/>
      </c>
      <c r="BV163" s="27" t="str">
        <f t="shared" si="191"/>
        <v>999:99.99</v>
      </c>
      <c r="BW163" s="27" t="str">
        <f t="shared" si="192"/>
        <v>999:99.99</v>
      </c>
      <c r="BX163" s="27" t="str">
        <f t="shared" si="193"/>
        <v>999:99.99</v>
      </c>
      <c r="BY163" s="58" t="str">
        <f t="shared" si="163"/>
        <v>1980/1/1</v>
      </c>
      <c r="CH163" s="3" t="str">
        <f t="shared" si="167"/>
        <v/>
      </c>
      <c r="CI163" s="3" t="str">
        <f t="shared" si="168"/>
        <v/>
      </c>
      <c r="CJ163" s="3">
        <f t="shared" si="169"/>
        <v>0</v>
      </c>
      <c r="CK163" s="3" t="str">
        <f t="shared" si="170"/>
        <v/>
      </c>
      <c r="CL163" s="3">
        <f t="shared" si="171"/>
        <v>0</v>
      </c>
      <c r="CM163" s="3">
        <v>2</v>
      </c>
      <c r="CN163" s="85" t="str">
        <f t="shared" si="194"/>
        <v/>
      </c>
      <c r="CO163" s="3" t="str">
        <f t="shared" si="172"/>
        <v/>
      </c>
      <c r="CS163" s="94" t="str">
        <f t="shared" si="173"/>
        <v/>
      </c>
    </row>
    <row r="164" spans="1:97" ht="24.75" customHeight="1">
      <c r="A164" s="33" t="str">
        <f t="shared" si="196"/>
        <v/>
      </c>
      <c r="B164" s="95" t="str">
        <f>IF(女子申込一覧表!B62="","",女子申込一覧表!B62)</f>
        <v/>
      </c>
      <c r="C164" s="93" t="str">
        <f>IF(女子申込一覧表!C62="","",女子申込一覧表!C62)</f>
        <v/>
      </c>
      <c r="D164" s="95" t="str">
        <f>IF(女子申込一覧表!D62="","",女子申込一覧表!D62)</f>
        <v/>
      </c>
      <c r="E164" s="96"/>
      <c r="F164" s="96"/>
      <c r="G164" s="33" t="str">
        <f>IF(女子申込一覧表!G62="","",女子申込一覧表!G62)</f>
        <v/>
      </c>
      <c r="H164" s="84" t="str">
        <f>IF(女子申込一覧表!H62="","",女子申込一覧表!H62)</f>
        <v/>
      </c>
      <c r="I164" s="97" t="str">
        <f>IF(女子申込一覧表!I62="","",女子申込一覧表!I62)</f>
        <v/>
      </c>
      <c r="J164" s="97" t="str">
        <f>IF(女子申込一覧表!J62="","",女子申込一覧表!J62)</f>
        <v/>
      </c>
      <c r="K164" s="97" t="str">
        <f>IF(女子申込一覧表!K62="","",女子申込一覧表!K62)</f>
        <v/>
      </c>
      <c r="L164" s="97" t="str">
        <f>IF(女子申込一覧表!L62="","",女子申込一覧表!L62)</f>
        <v/>
      </c>
      <c r="M164" s="97" t="str">
        <f>IF(女子申込一覧表!M62="","",女子申込一覧表!M62)</f>
        <v/>
      </c>
      <c r="N164" s="98" t="str">
        <f>IF(女子申込一覧表!N62="","",女子申込一覧表!N62)</f>
        <v/>
      </c>
      <c r="O164" s="97" t="str">
        <f>IF(女子申込一覧表!O62="","",女子申込一覧表!O62)</f>
        <v/>
      </c>
      <c r="P164" s="97" t="str">
        <f>IF(女子申込一覧表!P62="","",女子申込一覧表!P62)</f>
        <v/>
      </c>
      <c r="Q164" s="98" t="str">
        <f>IF(女子申込一覧表!Q62="","",女子申込一覧表!Q62)</f>
        <v/>
      </c>
      <c r="R164" s="97" t="str">
        <f>IF(女子申込一覧表!R62="","",女子申込一覧表!R62)</f>
        <v/>
      </c>
      <c r="S164" s="97"/>
      <c r="T164" s="97"/>
      <c r="U164" s="97"/>
      <c r="V164" s="97"/>
      <c r="W164" s="97"/>
      <c r="X164" s="98"/>
      <c r="Y164" s="99"/>
      <c r="Z164" s="98"/>
      <c r="AA164" s="97" t="str">
        <f>IF(女子申込一覧表!AA62="","",女子申込一覧表!AA62)</f>
        <v/>
      </c>
      <c r="AB164" s="9"/>
      <c r="AC164" s="48">
        <f t="shared" si="176"/>
        <v>0</v>
      </c>
      <c r="AD164" s="48">
        <f t="shared" si="177"/>
        <v>0</v>
      </c>
      <c r="AE164" s="48">
        <f t="shared" si="178"/>
        <v>0</v>
      </c>
      <c r="AF164" s="48">
        <f t="shared" si="197"/>
        <v>0</v>
      </c>
      <c r="AG164" s="48">
        <f t="shared" si="179"/>
        <v>0</v>
      </c>
      <c r="AH164" s="14" t="str">
        <f>IF(I164="","",申込書!$AB$6)</f>
        <v/>
      </c>
      <c r="AI164" s="49" t="str">
        <f t="shared" si="174"/>
        <v/>
      </c>
      <c r="AJ164" s="49" t="str">
        <f t="shared" si="161"/>
        <v/>
      </c>
      <c r="AK164" s="50"/>
      <c r="AR164">
        <v>157</v>
      </c>
      <c r="AS164">
        <f t="shared" si="198"/>
        <v>0</v>
      </c>
      <c r="AT164" t="str">
        <f t="shared" si="199"/>
        <v/>
      </c>
      <c r="AU164">
        <f t="shared" si="180"/>
        <v>0</v>
      </c>
      <c r="AV164" t="str">
        <f t="shared" si="181"/>
        <v/>
      </c>
      <c r="AW164" t="str">
        <f t="shared" si="162"/>
        <v/>
      </c>
      <c r="AX164">
        <f t="shared" si="158"/>
        <v>75</v>
      </c>
      <c r="AY164">
        <f t="shared" si="164"/>
        <v>12</v>
      </c>
      <c r="AZ164">
        <v>5</v>
      </c>
      <c r="BA164" t="str">
        <f t="shared" si="182"/>
        <v xml:space="preserve"> </v>
      </c>
      <c r="BB164">
        <v>157</v>
      </c>
      <c r="BC164" t="str">
        <f t="shared" si="165"/>
        <v/>
      </c>
      <c r="BD164" t="e">
        <f t="shared" si="183"/>
        <v>#VALUE!</v>
      </c>
      <c r="BE164" t="str">
        <f t="shared" si="184"/>
        <v/>
      </c>
      <c r="BF164" t="str">
        <f t="shared" si="185"/>
        <v/>
      </c>
      <c r="BG164" t="str">
        <f t="shared" si="175"/>
        <v/>
      </c>
      <c r="BH164">
        <f t="shared" si="186"/>
        <v>0</v>
      </c>
      <c r="BI164">
        <f t="shared" si="187"/>
        <v>0</v>
      </c>
      <c r="BJ164" t="str">
        <f t="shared" si="166"/>
        <v/>
      </c>
      <c r="BK164" s="27" t="str">
        <f>女子申込一覧表!BK62</f>
        <v/>
      </c>
      <c r="BL164" s="27" t="str">
        <f>女子申込一覧表!BL62</f>
        <v/>
      </c>
      <c r="BM164" s="27" t="str">
        <f t="shared" si="188"/>
        <v/>
      </c>
      <c r="BN164" s="27" t="str">
        <f>女子申込一覧表!BN62</f>
        <v/>
      </c>
      <c r="BO164" s="27" t="str">
        <f>女子申込一覧表!BO62</f>
        <v/>
      </c>
      <c r="BP164" s="27">
        <f>女子申込一覧表!BP62</f>
        <v>0</v>
      </c>
      <c r="BQ164" s="27" t="str">
        <f>女子申込一覧表!BQ62</f>
        <v/>
      </c>
      <c r="BR164" s="27" t="str">
        <f>女子申込一覧表!BR62</f>
        <v/>
      </c>
      <c r="BS164" s="27">
        <f>女子申込一覧表!BS62</f>
        <v>0</v>
      </c>
      <c r="BT164" s="27" t="str">
        <f t="shared" si="189"/>
        <v/>
      </c>
      <c r="BU164" s="27" t="str">
        <f t="shared" si="190"/>
        <v/>
      </c>
      <c r="BV164" s="27" t="str">
        <f t="shared" si="191"/>
        <v>999:99.99</v>
      </c>
      <c r="BW164" s="27" t="str">
        <f t="shared" si="192"/>
        <v>999:99.99</v>
      </c>
      <c r="BX164" s="27" t="str">
        <f t="shared" si="193"/>
        <v>999:99.99</v>
      </c>
      <c r="BY164" s="58" t="str">
        <f t="shared" si="163"/>
        <v>1980/1/1</v>
      </c>
      <c r="CH164" s="3" t="str">
        <f t="shared" si="167"/>
        <v/>
      </c>
      <c r="CI164" s="3" t="str">
        <f t="shared" si="168"/>
        <v/>
      </c>
      <c r="CJ164" s="3">
        <f t="shared" si="169"/>
        <v>0</v>
      </c>
      <c r="CK164" s="3" t="str">
        <f t="shared" si="170"/>
        <v/>
      </c>
      <c r="CL164" s="3">
        <f t="shared" si="171"/>
        <v>0</v>
      </c>
      <c r="CM164" s="3">
        <v>2</v>
      </c>
      <c r="CN164" s="85" t="str">
        <f t="shared" si="194"/>
        <v/>
      </c>
      <c r="CO164" s="3" t="str">
        <f t="shared" si="172"/>
        <v/>
      </c>
      <c r="CS164" s="94" t="str">
        <f t="shared" si="173"/>
        <v/>
      </c>
    </row>
    <row r="165" spans="1:97" ht="24.75" customHeight="1">
      <c r="A165" s="33" t="str">
        <f t="shared" si="196"/>
        <v/>
      </c>
      <c r="B165" s="95" t="str">
        <f>IF(女子申込一覧表!B63="","",女子申込一覧表!B63)</f>
        <v/>
      </c>
      <c r="C165" s="93" t="str">
        <f>IF(女子申込一覧表!C63="","",女子申込一覧表!C63)</f>
        <v/>
      </c>
      <c r="D165" s="95" t="str">
        <f>IF(女子申込一覧表!D63="","",女子申込一覧表!D63)</f>
        <v/>
      </c>
      <c r="E165" s="96"/>
      <c r="F165" s="96"/>
      <c r="G165" s="33" t="str">
        <f>IF(女子申込一覧表!G63="","",女子申込一覧表!G63)</f>
        <v/>
      </c>
      <c r="H165" s="84" t="str">
        <f>IF(女子申込一覧表!H63="","",女子申込一覧表!H63)</f>
        <v/>
      </c>
      <c r="I165" s="97" t="str">
        <f>IF(女子申込一覧表!I63="","",女子申込一覧表!I63)</f>
        <v/>
      </c>
      <c r="J165" s="97" t="str">
        <f>IF(女子申込一覧表!J63="","",女子申込一覧表!J63)</f>
        <v/>
      </c>
      <c r="K165" s="97" t="str">
        <f>IF(女子申込一覧表!K63="","",女子申込一覧表!K63)</f>
        <v/>
      </c>
      <c r="L165" s="97" t="str">
        <f>IF(女子申込一覧表!L63="","",女子申込一覧表!L63)</f>
        <v/>
      </c>
      <c r="M165" s="97" t="str">
        <f>IF(女子申込一覧表!M63="","",女子申込一覧表!M63)</f>
        <v/>
      </c>
      <c r="N165" s="98" t="str">
        <f>IF(女子申込一覧表!N63="","",女子申込一覧表!N63)</f>
        <v/>
      </c>
      <c r="O165" s="97" t="str">
        <f>IF(女子申込一覧表!O63="","",女子申込一覧表!O63)</f>
        <v/>
      </c>
      <c r="P165" s="97" t="str">
        <f>IF(女子申込一覧表!P63="","",女子申込一覧表!P63)</f>
        <v/>
      </c>
      <c r="Q165" s="98" t="str">
        <f>IF(女子申込一覧表!Q63="","",女子申込一覧表!Q63)</f>
        <v/>
      </c>
      <c r="R165" s="97" t="str">
        <f>IF(女子申込一覧表!R63="","",女子申込一覧表!R63)</f>
        <v/>
      </c>
      <c r="S165" s="97"/>
      <c r="T165" s="97"/>
      <c r="U165" s="97"/>
      <c r="V165" s="97"/>
      <c r="W165" s="97"/>
      <c r="X165" s="98"/>
      <c r="Y165" s="99"/>
      <c r="Z165" s="98"/>
      <c r="AA165" s="97" t="str">
        <f>IF(女子申込一覧表!AA63="","",女子申込一覧表!AA63)</f>
        <v/>
      </c>
      <c r="AB165" s="9"/>
      <c r="AC165" s="48">
        <f t="shared" si="176"/>
        <v>0</v>
      </c>
      <c r="AD165" s="48">
        <f t="shared" si="177"/>
        <v>0</v>
      </c>
      <c r="AE165" s="48">
        <f t="shared" si="178"/>
        <v>0</v>
      </c>
      <c r="AF165" s="48">
        <f t="shared" si="197"/>
        <v>0</v>
      </c>
      <c r="AG165" s="48">
        <f t="shared" si="179"/>
        <v>0</v>
      </c>
      <c r="AH165" s="14" t="str">
        <f>IF(I165="","",申込書!$AB$6)</f>
        <v/>
      </c>
      <c r="AI165" s="49" t="str">
        <f t="shared" si="174"/>
        <v/>
      </c>
      <c r="AJ165" s="49" t="str">
        <f t="shared" si="161"/>
        <v/>
      </c>
      <c r="AK165" s="50"/>
      <c r="AR165">
        <v>158</v>
      </c>
      <c r="AS165">
        <f t="shared" si="198"/>
        <v>0</v>
      </c>
      <c r="AT165" t="str">
        <f t="shared" si="199"/>
        <v/>
      </c>
      <c r="AU165">
        <f t="shared" si="180"/>
        <v>0</v>
      </c>
      <c r="AV165" t="str">
        <f t="shared" si="181"/>
        <v/>
      </c>
      <c r="AW165" t="str">
        <f t="shared" si="162"/>
        <v/>
      </c>
      <c r="AX165">
        <f t="shared" si="158"/>
        <v>75</v>
      </c>
      <c r="AY165">
        <f t="shared" si="164"/>
        <v>12</v>
      </c>
      <c r="AZ165">
        <v>5</v>
      </c>
      <c r="BA165" t="str">
        <f t="shared" si="182"/>
        <v xml:space="preserve"> </v>
      </c>
      <c r="BB165">
        <v>158</v>
      </c>
      <c r="BC165" t="str">
        <f t="shared" si="165"/>
        <v/>
      </c>
      <c r="BD165" t="e">
        <f t="shared" si="183"/>
        <v>#VALUE!</v>
      </c>
      <c r="BE165" t="str">
        <f t="shared" si="184"/>
        <v/>
      </c>
      <c r="BF165" t="str">
        <f t="shared" si="185"/>
        <v/>
      </c>
      <c r="BG165" t="str">
        <f t="shared" si="175"/>
        <v/>
      </c>
      <c r="BH165">
        <f t="shared" si="186"/>
        <v>0</v>
      </c>
      <c r="BI165">
        <f t="shared" si="187"/>
        <v>0</v>
      </c>
      <c r="BJ165" t="str">
        <f t="shared" si="166"/>
        <v/>
      </c>
      <c r="BK165" s="27" t="str">
        <f>女子申込一覧表!BK63</f>
        <v/>
      </c>
      <c r="BL165" s="27" t="str">
        <f>女子申込一覧表!BL63</f>
        <v/>
      </c>
      <c r="BM165" s="27" t="str">
        <f t="shared" si="188"/>
        <v/>
      </c>
      <c r="BN165" s="27" t="str">
        <f>女子申込一覧表!BN63</f>
        <v/>
      </c>
      <c r="BO165" s="27" t="str">
        <f>女子申込一覧表!BO63</f>
        <v/>
      </c>
      <c r="BP165" s="27">
        <f>女子申込一覧表!BP63</f>
        <v>0</v>
      </c>
      <c r="BQ165" s="27" t="str">
        <f>女子申込一覧表!BQ63</f>
        <v/>
      </c>
      <c r="BR165" s="27" t="str">
        <f>女子申込一覧表!BR63</f>
        <v/>
      </c>
      <c r="BS165" s="27">
        <f>女子申込一覧表!BS63</f>
        <v>0</v>
      </c>
      <c r="BT165" s="27" t="str">
        <f t="shared" si="189"/>
        <v/>
      </c>
      <c r="BU165" s="27" t="str">
        <f t="shared" si="190"/>
        <v/>
      </c>
      <c r="BV165" s="27" t="str">
        <f t="shared" si="191"/>
        <v>999:99.99</v>
      </c>
      <c r="BW165" s="27" t="str">
        <f t="shared" si="192"/>
        <v>999:99.99</v>
      </c>
      <c r="BX165" s="27" t="str">
        <f t="shared" si="193"/>
        <v>999:99.99</v>
      </c>
      <c r="BY165" s="58" t="str">
        <f t="shared" si="163"/>
        <v>1980/1/1</v>
      </c>
      <c r="CH165" s="3" t="str">
        <f t="shared" si="167"/>
        <v/>
      </c>
      <c r="CI165" s="3" t="str">
        <f t="shared" si="168"/>
        <v/>
      </c>
      <c r="CJ165" s="3">
        <f t="shared" si="169"/>
        <v>0</v>
      </c>
      <c r="CK165" s="3" t="str">
        <f t="shared" si="170"/>
        <v/>
      </c>
      <c r="CL165" s="3">
        <f t="shared" si="171"/>
        <v>0</v>
      </c>
      <c r="CM165" s="3">
        <v>2</v>
      </c>
      <c r="CN165" s="85" t="str">
        <f t="shared" si="194"/>
        <v/>
      </c>
      <c r="CO165" s="3" t="str">
        <f t="shared" si="172"/>
        <v/>
      </c>
      <c r="CS165" s="94" t="str">
        <f t="shared" si="173"/>
        <v/>
      </c>
    </row>
    <row r="166" spans="1:97" ht="24.75" customHeight="1">
      <c r="A166" s="33" t="str">
        <f t="shared" si="196"/>
        <v/>
      </c>
      <c r="B166" s="95" t="str">
        <f>IF(女子申込一覧表!B64="","",女子申込一覧表!B64)</f>
        <v/>
      </c>
      <c r="C166" s="93" t="str">
        <f>IF(女子申込一覧表!C64="","",女子申込一覧表!C64)</f>
        <v/>
      </c>
      <c r="D166" s="95" t="str">
        <f>IF(女子申込一覧表!D64="","",女子申込一覧表!D64)</f>
        <v/>
      </c>
      <c r="E166" s="96"/>
      <c r="F166" s="96"/>
      <c r="G166" s="33" t="str">
        <f>IF(女子申込一覧表!G64="","",女子申込一覧表!G64)</f>
        <v/>
      </c>
      <c r="H166" s="84" t="str">
        <f>IF(女子申込一覧表!H64="","",女子申込一覧表!H64)</f>
        <v/>
      </c>
      <c r="I166" s="97" t="str">
        <f>IF(女子申込一覧表!I64="","",女子申込一覧表!I64)</f>
        <v/>
      </c>
      <c r="J166" s="97" t="str">
        <f>IF(女子申込一覧表!J64="","",女子申込一覧表!J64)</f>
        <v/>
      </c>
      <c r="K166" s="97" t="str">
        <f>IF(女子申込一覧表!K64="","",女子申込一覧表!K64)</f>
        <v/>
      </c>
      <c r="L166" s="97" t="str">
        <f>IF(女子申込一覧表!L64="","",女子申込一覧表!L64)</f>
        <v/>
      </c>
      <c r="M166" s="97" t="str">
        <f>IF(女子申込一覧表!M64="","",女子申込一覧表!M64)</f>
        <v/>
      </c>
      <c r="N166" s="98" t="str">
        <f>IF(女子申込一覧表!N64="","",女子申込一覧表!N64)</f>
        <v/>
      </c>
      <c r="O166" s="97" t="str">
        <f>IF(女子申込一覧表!O64="","",女子申込一覧表!O64)</f>
        <v/>
      </c>
      <c r="P166" s="97" t="str">
        <f>IF(女子申込一覧表!P64="","",女子申込一覧表!P64)</f>
        <v/>
      </c>
      <c r="Q166" s="98" t="str">
        <f>IF(女子申込一覧表!Q64="","",女子申込一覧表!Q64)</f>
        <v/>
      </c>
      <c r="R166" s="97" t="str">
        <f>IF(女子申込一覧表!R64="","",女子申込一覧表!R64)</f>
        <v/>
      </c>
      <c r="S166" s="97"/>
      <c r="T166" s="97"/>
      <c r="U166" s="97"/>
      <c r="V166" s="97"/>
      <c r="W166" s="97"/>
      <c r="X166" s="98"/>
      <c r="Y166" s="99"/>
      <c r="Z166" s="98"/>
      <c r="AA166" s="97" t="str">
        <f>IF(女子申込一覧表!AA64="","",女子申込一覧表!AA64)</f>
        <v/>
      </c>
      <c r="AB166" s="9"/>
      <c r="AC166" s="48">
        <f t="shared" si="176"/>
        <v>0</v>
      </c>
      <c r="AD166" s="48">
        <f t="shared" si="177"/>
        <v>0</v>
      </c>
      <c r="AE166" s="48">
        <f t="shared" si="178"/>
        <v>0</v>
      </c>
      <c r="AF166" s="48">
        <f t="shared" si="197"/>
        <v>0</v>
      </c>
      <c r="AG166" s="48">
        <f t="shared" si="179"/>
        <v>0</v>
      </c>
      <c r="AH166" s="14" t="str">
        <f>IF(I166="","",申込書!$AB$6)</f>
        <v/>
      </c>
      <c r="AI166" s="49" t="str">
        <f t="shared" si="174"/>
        <v/>
      </c>
      <c r="AJ166" s="49" t="str">
        <f t="shared" si="161"/>
        <v/>
      </c>
      <c r="AK166" s="50"/>
      <c r="AR166">
        <v>159</v>
      </c>
      <c r="AS166">
        <f t="shared" si="198"/>
        <v>0</v>
      </c>
      <c r="AT166" t="str">
        <f t="shared" si="199"/>
        <v/>
      </c>
      <c r="AU166">
        <f t="shared" si="180"/>
        <v>0</v>
      </c>
      <c r="AV166" t="str">
        <f t="shared" si="181"/>
        <v/>
      </c>
      <c r="AW166" t="str">
        <f t="shared" si="162"/>
        <v/>
      </c>
      <c r="AX166">
        <f t="shared" si="158"/>
        <v>75</v>
      </c>
      <c r="AY166">
        <f t="shared" si="164"/>
        <v>12</v>
      </c>
      <c r="AZ166">
        <v>5</v>
      </c>
      <c r="BA166" t="str">
        <f t="shared" si="182"/>
        <v xml:space="preserve"> </v>
      </c>
      <c r="BB166">
        <v>159</v>
      </c>
      <c r="BC166" t="str">
        <f t="shared" si="165"/>
        <v/>
      </c>
      <c r="BD166" t="e">
        <f t="shared" si="183"/>
        <v>#VALUE!</v>
      </c>
      <c r="BE166" t="str">
        <f t="shared" si="184"/>
        <v/>
      </c>
      <c r="BF166" t="str">
        <f t="shared" si="185"/>
        <v/>
      </c>
      <c r="BG166" t="str">
        <f t="shared" si="175"/>
        <v/>
      </c>
      <c r="BH166">
        <f t="shared" si="186"/>
        <v>0</v>
      </c>
      <c r="BI166">
        <f t="shared" si="187"/>
        <v>0</v>
      </c>
      <c r="BJ166" t="str">
        <f t="shared" si="166"/>
        <v/>
      </c>
      <c r="BK166" s="27" t="str">
        <f>女子申込一覧表!BK64</f>
        <v/>
      </c>
      <c r="BL166" s="27" t="str">
        <f>女子申込一覧表!BL64</f>
        <v/>
      </c>
      <c r="BM166" s="27" t="str">
        <f t="shared" si="188"/>
        <v/>
      </c>
      <c r="BN166" s="27" t="str">
        <f>女子申込一覧表!BN64</f>
        <v/>
      </c>
      <c r="BO166" s="27" t="str">
        <f>女子申込一覧表!BO64</f>
        <v/>
      </c>
      <c r="BP166" s="27">
        <f>女子申込一覧表!BP64</f>
        <v>0</v>
      </c>
      <c r="BQ166" s="27" t="str">
        <f>女子申込一覧表!BQ64</f>
        <v/>
      </c>
      <c r="BR166" s="27" t="str">
        <f>女子申込一覧表!BR64</f>
        <v/>
      </c>
      <c r="BS166" s="27">
        <f>女子申込一覧表!BS64</f>
        <v>0</v>
      </c>
      <c r="BT166" s="27" t="str">
        <f t="shared" si="189"/>
        <v/>
      </c>
      <c r="BU166" s="27" t="str">
        <f t="shared" si="190"/>
        <v/>
      </c>
      <c r="BV166" s="27" t="str">
        <f t="shared" si="191"/>
        <v>999:99.99</v>
      </c>
      <c r="BW166" s="27" t="str">
        <f t="shared" si="192"/>
        <v>999:99.99</v>
      </c>
      <c r="BX166" s="27" t="str">
        <f t="shared" si="193"/>
        <v>999:99.99</v>
      </c>
      <c r="BY166" s="58" t="str">
        <f t="shared" si="163"/>
        <v>1980/1/1</v>
      </c>
      <c r="CH166" s="3" t="str">
        <f t="shared" si="167"/>
        <v/>
      </c>
      <c r="CI166" s="3" t="str">
        <f t="shared" si="168"/>
        <v/>
      </c>
      <c r="CJ166" s="3">
        <f t="shared" si="169"/>
        <v>0</v>
      </c>
      <c r="CK166" s="3" t="str">
        <f t="shared" si="170"/>
        <v/>
      </c>
      <c r="CL166" s="3">
        <f t="shared" si="171"/>
        <v>0</v>
      </c>
      <c r="CM166" s="3">
        <v>2</v>
      </c>
      <c r="CN166" s="85" t="str">
        <f t="shared" si="194"/>
        <v/>
      </c>
      <c r="CO166" s="3" t="str">
        <f t="shared" si="172"/>
        <v/>
      </c>
      <c r="CS166" s="94" t="str">
        <f t="shared" si="173"/>
        <v/>
      </c>
    </row>
    <row r="167" spans="1:97" ht="24.75" customHeight="1">
      <c r="A167" s="33" t="str">
        <f t="shared" si="196"/>
        <v/>
      </c>
      <c r="B167" s="95" t="str">
        <f>IF(女子申込一覧表!B65="","",女子申込一覧表!B65)</f>
        <v/>
      </c>
      <c r="C167" s="93" t="str">
        <f>IF(女子申込一覧表!C65="","",女子申込一覧表!C65)</f>
        <v/>
      </c>
      <c r="D167" s="95" t="str">
        <f>IF(女子申込一覧表!D65="","",女子申込一覧表!D65)</f>
        <v/>
      </c>
      <c r="E167" s="96"/>
      <c r="F167" s="96"/>
      <c r="G167" s="33" t="str">
        <f>IF(女子申込一覧表!G65="","",女子申込一覧表!G65)</f>
        <v/>
      </c>
      <c r="H167" s="84" t="str">
        <f>IF(女子申込一覧表!H65="","",女子申込一覧表!H65)</f>
        <v/>
      </c>
      <c r="I167" s="97" t="str">
        <f>IF(女子申込一覧表!I65="","",女子申込一覧表!I65)</f>
        <v/>
      </c>
      <c r="J167" s="97" t="str">
        <f>IF(女子申込一覧表!J65="","",女子申込一覧表!J65)</f>
        <v/>
      </c>
      <c r="K167" s="97" t="str">
        <f>IF(女子申込一覧表!K65="","",女子申込一覧表!K65)</f>
        <v/>
      </c>
      <c r="L167" s="97" t="str">
        <f>IF(女子申込一覧表!L65="","",女子申込一覧表!L65)</f>
        <v/>
      </c>
      <c r="M167" s="97" t="str">
        <f>IF(女子申込一覧表!M65="","",女子申込一覧表!M65)</f>
        <v/>
      </c>
      <c r="N167" s="98" t="str">
        <f>IF(女子申込一覧表!N65="","",女子申込一覧表!N65)</f>
        <v/>
      </c>
      <c r="O167" s="97" t="str">
        <f>IF(女子申込一覧表!O65="","",女子申込一覧表!O65)</f>
        <v/>
      </c>
      <c r="P167" s="97" t="str">
        <f>IF(女子申込一覧表!P65="","",女子申込一覧表!P65)</f>
        <v/>
      </c>
      <c r="Q167" s="98" t="str">
        <f>IF(女子申込一覧表!Q65="","",女子申込一覧表!Q65)</f>
        <v/>
      </c>
      <c r="R167" s="97" t="str">
        <f>IF(女子申込一覧表!R65="","",女子申込一覧表!R65)</f>
        <v/>
      </c>
      <c r="S167" s="97"/>
      <c r="T167" s="97"/>
      <c r="U167" s="97"/>
      <c r="V167" s="97"/>
      <c r="W167" s="97"/>
      <c r="X167" s="98"/>
      <c r="Y167" s="99"/>
      <c r="Z167" s="98"/>
      <c r="AA167" s="97" t="str">
        <f>IF(女子申込一覧表!AA65="","",女子申込一覧表!AA65)</f>
        <v/>
      </c>
      <c r="AB167" s="9"/>
      <c r="AC167" s="48">
        <f t="shared" si="176"/>
        <v>0</v>
      </c>
      <c r="AD167" s="48">
        <f t="shared" si="177"/>
        <v>0</v>
      </c>
      <c r="AE167" s="48">
        <f t="shared" si="178"/>
        <v>0</v>
      </c>
      <c r="AF167" s="48">
        <f t="shared" si="197"/>
        <v>0</v>
      </c>
      <c r="AG167" s="48">
        <f t="shared" si="179"/>
        <v>0</v>
      </c>
      <c r="AH167" s="14" t="str">
        <f>IF(I167="","",申込書!$AB$6)</f>
        <v/>
      </c>
      <c r="AI167" s="49" t="str">
        <f t="shared" si="174"/>
        <v/>
      </c>
      <c r="AJ167" s="49" t="str">
        <f t="shared" si="161"/>
        <v/>
      </c>
      <c r="AK167" s="50"/>
      <c r="AR167">
        <v>160</v>
      </c>
      <c r="AS167">
        <f t="shared" si="198"/>
        <v>0</v>
      </c>
      <c r="AT167" t="str">
        <f t="shared" si="199"/>
        <v/>
      </c>
      <c r="AU167">
        <f t="shared" si="180"/>
        <v>0</v>
      </c>
      <c r="AV167" t="str">
        <f t="shared" si="181"/>
        <v/>
      </c>
      <c r="AW167" t="str">
        <f t="shared" si="162"/>
        <v/>
      </c>
      <c r="AX167">
        <f t="shared" si="158"/>
        <v>75</v>
      </c>
      <c r="AY167">
        <f t="shared" si="164"/>
        <v>12</v>
      </c>
      <c r="AZ167">
        <v>5</v>
      </c>
      <c r="BA167" t="str">
        <f t="shared" si="182"/>
        <v xml:space="preserve"> </v>
      </c>
      <c r="BB167">
        <v>160</v>
      </c>
      <c r="BC167" t="str">
        <f t="shared" si="165"/>
        <v/>
      </c>
      <c r="BD167" t="e">
        <f t="shared" si="183"/>
        <v>#VALUE!</v>
      </c>
      <c r="BE167" t="str">
        <f t="shared" si="184"/>
        <v/>
      </c>
      <c r="BF167" t="str">
        <f t="shared" si="185"/>
        <v/>
      </c>
      <c r="BG167" t="str">
        <f t="shared" si="175"/>
        <v/>
      </c>
      <c r="BH167">
        <f t="shared" si="186"/>
        <v>0</v>
      </c>
      <c r="BI167">
        <f t="shared" si="187"/>
        <v>0</v>
      </c>
      <c r="BJ167" t="str">
        <f t="shared" si="166"/>
        <v/>
      </c>
      <c r="BK167" s="27" t="str">
        <f>女子申込一覧表!BK65</f>
        <v/>
      </c>
      <c r="BL167" s="27" t="str">
        <f>女子申込一覧表!BL65</f>
        <v/>
      </c>
      <c r="BM167" s="27" t="str">
        <f t="shared" si="188"/>
        <v/>
      </c>
      <c r="BN167" s="27" t="str">
        <f>女子申込一覧表!BN65</f>
        <v/>
      </c>
      <c r="BO167" s="27" t="str">
        <f>女子申込一覧表!BO65</f>
        <v/>
      </c>
      <c r="BP167" s="27">
        <f>女子申込一覧表!BP65</f>
        <v>0</v>
      </c>
      <c r="BQ167" s="27" t="str">
        <f>女子申込一覧表!BQ65</f>
        <v/>
      </c>
      <c r="BR167" s="27" t="str">
        <f>女子申込一覧表!BR65</f>
        <v/>
      </c>
      <c r="BS167" s="27">
        <f>女子申込一覧表!BS65</f>
        <v>0</v>
      </c>
      <c r="BT167" s="27" t="str">
        <f t="shared" si="189"/>
        <v/>
      </c>
      <c r="BU167" s="27" t="str">
        <f t="shared" si="190"/>
        <v/>
      </c>
      <c r="BV167" s="27" t="str">
        <f t="shared" si="191"/>
        <v>999:99.99</v>
      </c>
      <c r="BW167" s="27" t="str">
        <f t="shared" si="192"/>
        <v>999:99.99</v>
      </c>
      <c r="BX167" s="27" t="str">
        <f t="shared" si="193"/>
        <v>999:99.99</v>
      </c>
      <c r="BY167" s="58" t="str">
        <f t="shared" si="163"/>
        <v>1980/1/1</v>
      </c>
      <c r="CH167" s="3" t="str">
        <f t="shared" si="167"/>
        <v/>
      </c>
      <c r="CI167" s="3" t="str">
        <f t="shared" si="168"/>
        <v/>
      </c>
      <c r="CJ167" s="3">
        <f t="shared" si="169"/>
        <v>0</v>
      </c>
      <c r="CK167" s="3" t="str">
        <f t="shared" si="170"/>
        <v/>
      </c>
      <c r="CL167" s="3">
        <f t="shared" si="171"/>
        <v>0</v>
      </c>
      <c r="CM167" s="3">
        <v>2</v>
      </c>
      <c r="CN167" s="85" t="str">
        <f t="shared" si="194"/>
        <v/>
      </c>
      <c r="CO167" s="3" t="str">
        <f t="shared" si="172"/>
        <v/>
      </c>
      <c r="CS167" s="94" t="str">
        <f t="shared" si="173"/>
        <v/>
      </c>
    </row>
    <row r="168" spans="1:97" ht="24.75" customHeight="1">
      <c r="A168" s="33" t="str">
        <f t="shared" si="196"/>
        <v/>
      </c>
      <c r="B168" s="95" t="str">
        <f>IF(女子申込一覧表!B66="","",女子申込一覧表!B66)</f>
        <v/>
      </c>
      <c r="C168" s="93" t="str">
        <f>IF(女子申込一覧表!C66="","",女子申込一覧表!C66)</f>
        <v/>
      </c>
      <c r="D168" s="95" t="str">
        <f>IF(女子申込一覧表!D66="","",女子申込一覧表!D66)</f>
        <v/>
      </c>
      <c r="E168" s="96"/>
      <c r="F168" s="96"/>
      <c r="G168" s="33" t="str">
        <f>IF(女子申込一覧表!G66="","",女子申込一覧表!G66)</f>
        <v/>
      </c>
      <c r="H168" s="84" t="str">
        <f>IF(女子申込一覧表!H66="","",女子申込一覧表!H66)</f>
        <v/>
      </c>
      <c r="I168" s="97" t="str">
        <f>IF(女子申込一覧表!I66="","",女子申込一覧表!I66)</f>
        <v/>
      </c>
      <c r="J168" s="97" t="str">
        <f>IF(女子申込一覧表!J66="","",女子申込一覧表!J66)</f>
        <v/>
      </c>
      <c r="K168" s="97" t="str">
        <f>IF(女子申込一覧表!K66="","",女子申込一覧表!K66)</f>
        <v/>
      </c>
      <c r="L168" s="97" t="str">
        <f>IF(女子申込一覧表!L66="","",女子申込一覧表!L66)</f>
        <v/>
      </c>
      <c r="M168" s="97" t="str">
        <f>IF(女子申込一覧表!M66="","",女子申込一覧表!M66)</f>
        <v/>
      </c>
      <c r="N168" s="98" t="str">
        <f>IF(女子申込一覧表!N66="","",女子申込一覧表!N66)</f>
        <v/>
      </c>
      <c r="O168" s="97" t="str">
        <f>IF(女子申込一覧表!O66="","",女子申込一覧表!O66)</f>
        <v/>
      </c>
      <c r="P168" s="97" t="str">
        <f>IF(女子申込一覧表!P66="","",女子申込一覧表!P66)</f>
        <v/>
      </c>
      <c r="Q168" s="98" t="str">
        <f>IF(女子申込一覧表!Q66="","",女子申込一覧表!Q66)</f>
        <v/>
      </c>
      <c r="R168" s="97" t="str">
        <f>IF(女子申込一覧表!R66="","",女子申込一覧表!R66)</f>
        <v/>
      </c>
      <c r="S168" s="97"/>
      <c r="T168" s="97"/>
      <c r="U168" s="97"/>
      <c r="V168" s="97"/>
      <c r="W168" s="97"/>
      <c r="X168" s="98"/>
      <c r="Y168" s="99"/>
      <c r="Z168" s="98"/>
      <c r="AA168" s="97" t="str">
        <f>IF(女子申込一覧表!AA66="","",女子申込一覧表!AA66)</f>
        <v/>
      </c>
      <c r="AB168" s="9"/>
      <c r="AC168" s="48">
        <f t="shared" si="176"/>
        <v>0</v>
      </c>
      <c r="AD168" s="48">
        <f t="shared" si="177"/>
        <v>0</v>
      </c>
      <c r="AE168" s="48">
        <f t="shared" si="178"/>
        <v>0</v>
      </c>
      <c r="AF168" s="48">
        <f t="shared" si="197"/>
        <v>0</v>
      </c>
      <c r="AG168" s="48">
        <f t="shared" si="179"/>
        <v>0</v>
      </c>
      <c r="AH168" s="14" t="str">
        <f>IF(I168="","",申込書!$AB$6)</f>
        <v/>
      </c>
      <c r="AI168" s="49" t="str">
        <f t="shared" si="174"/>
        <v/>
      </c>
      <c r="AJ168" s="49" t="str">
        <f t="shared" si="161"/>
        <v/>
      </c>
      <c r="AK168" s="50"/>
      <c r="AR168">
        <v>161</v>
      </c>
      <c r="AS168">
        <f t="shared" si="198"/>
        <v>0</v>
      </c>
      <c r="AT168" t="str">
        <f t="shared" si="199"/>
        <v/>
      </c>
      <c r="AU168">
        <f t="shared" si="180"/>
        <v>0</v>
      </c>
      <c r="AV168" t="str">
        <f t="shared" si="181"/>
        <v/>
      </c>
      <c r="AW168" t="str">
        <f t="shared" si="162"/>
        <v/>
      </c>
      <c r="AX168">
        <f t="shared" si="158"/>
        <v>75</v>
      </c>
      <c r="AY168">
        <f t="shared" si="164"/>
        <v>12</v>
      </c>
      <c r="AZ168">
        <v>5</v>
      </c>
      <c r="BA168" t="str">
        <f t="shared" si="182"/>
        <v xml:space="preserve"> </v>
      </c>
      <c r="BB168">
        <v>161</v>
      </c>
      <c r="BC168" t="str">
        <f t="shared" si="165"/>
        <v/>
      </c>
      <c r="BD168" t="e">
        <f t="shared" si="183"/>
        <v>#VALUE!</v>
      </c>
      <c r="BE168" t="str">
        <f t="shared" si="184"/>
        <v/>
      </c>
      <c r="BF168" t="str">
        <f t="shared" si="185"/>
        <v/>
      </c>
      <c r="BG168" t="str">
        <f t="shared" si="175"/>
        <v/>
      </c>
      <c r="BH168">
        <f t="shared" si="186"/>
        <v>0</v>
      </c>
      <c r="BI168">
        <f t="shared" si="187"/>
        <v>0</v>
      </c>
      <c r="BJ168" t="str">
        <f t="shared" si="166"/>
        <v/>
      </c>
      <c r="BK168" s="27" t="str">
        <f>女子申込一覧表!BK66</f>
        <v/>
      </c>
      <c r="BL168" s="27" t="str">
        <f>女子申込一覧表!BL66</f>
        <v/>
      </c>
      <c r="BM168" s="27" t="str">
        <f t="shared" si="188"/>
        <v/>
      </c>
      <c r="BN168" s="27" t="str">
        <f>女子申込一覧表!BN66</f>
        <v/>
      </c>
      <c r="BO168" s="27" t="str">
        <f>女子申込一覧表!BO66</f>
        <v/>
      </c>
      <c r="BP168" s="27">
        <f>女子申込一覧表!BP66</f>
        <v>0</v>
      </c>
      <c r="BQ168" s="27" t="str">
        <f>女子申込一覧表!BQ66</f>
        <v/>
      </c>
      <c r="BR168" s="27" t="str">
        <f>女子申込一覧表!BR66</f>
        <v/>
      </c>
      <c r="BS168" s="27">
        <f>女子申込一覧表!BS66</f>
        <v>0</v>
      </c>
      <c r="BT168" s="27" t="str">
        <f t="shared" si="189"/>
        <v/>
      </c>
      <c r="BU168" s="27" t="str">
        <f t="shared" si="190"/>
        <v/>
      </c>
      <c r="BV168" s="27" t="str">
        <f t="shared" si="191"/>
        <v>999:99.99</v>
      </c>
      <c r="BW168" s="27" t="str">
        <f t="shared" si="192"/>
        <v>999:99.99</v>
      </c>
      <c r="BX168" s="27" t="str">
        <f t="shared" si="193"/>
        <v>999:99.99</v>
      </c>
      <c r="BY168" s="58" t="str">
        <f t="shared" si="163"/>
        <v>1980/1/1</v>
      </c>
      <c r="CH168" s="3" t="str">
        <f t="shared" si="167"/>
        <v/>
      </c>
      <c r="CI168" s="3" t="str">
        <f t="shared" si="168"/>
        <v/>
      </c>
      <c r="CJ168" s="3">
        <f t="shared" si="169"/>
        <v>0</v>
      </c>
      <c r="CK168" s="3" t="str">
        <f t="shared" si="170"/>
        <v/>
      </c>
      <c r="CL168" s="3">
        <f t="shared" si="171"/>
        <v>0</v>
      </c>
      <c r="CM168" s="3">
        <v>2</v>
      </c>
      <c r="CN168" s="85" t="str">
        <f t="shared" si="194"/>
        <v/>
      </c>
      <c r="CO168" s="3" t="str">
        <f t="shared" si="172"/>
        <v/>
      </c>
      <c r="CS168" s="94" t="str">
        <f t="shared" si="173"/>
        <v/>
      </c>
    </row>
    <row r="169" spans="1:97" ht="24.75" customHeight="1">
      <c r="A169" s="33" t="str">
        <f t="shared" si="196"/>
        <v/>
      </c>
      <c r="B169" s="95" t="str">
        <f>IF(女子申込一覧表!B67="","",女子申込一覧表!B67)</f>
        <v/>
      </c>
      <c r="C169" s="93" t="str">
        <f>IF(女子申込一覧表!C67="","",女子申込一覧表!C67)</f>
        <v/>
      </c>
      <c r="D169" s="95" t="str">
        <f>IF(女子申込一覧表!D67="","",女子申込一覧表!D67)</f>
        <v/>
      </c>
      <c r="E169" s="96"/>
      <c r="F169" s="96"/>
      <c r="G169" s="33" t="str">
        <f>IF(女子申込一覧表!G67="","",女子申込一覧表!G67)</f>
        <v/>
      </c>
      <c r="H169" s="84" t="str">
        <f>IF(女子申込一覧表!H67="","",女子申込一覧表!H67)</f>
        <v/>
      </c>
      <c r="I169" s="97" t="str">
        <f>IF(女子申込一覧表!I67="","",女子申込一覧表!I67)</f>
        <v/>
      </c>
      <c r="J169" s="97" t="str">
        <f>IF(女子申込一覧表!J67="","",女子申込一覧表!J67)</f>
        <v/>
      </c>
      <c r="K169" s="97" t="str">
        <f>IF(女子申込一覧表!K67="","",女子申込一覧表!K67)</f>
        <v/>
      </c>
      <c r="L169" s="97" t="str">
        <f>IF(女子申込一覧表!L67="","",女子申込一覧表!L67)</f>
        <v/>
      </c>
      <c r="M169" s="97" t="str">
        <f>IF(女子申込一覧表!M67="","",女子申込一覧表!M67)</f>
        <v/>
      </c>
      <c r="N169" s="98" t="str">
        <f>IF(女子申込一覧表!N67="","",女子申込一覧表!N67)</f>
        <v/>
      </c>
      <c r="O169" s="97" t="str">
        <f>IF(女子申込一覧表!O67="","",女子申込一覧表!O67)</f>
        <v/>
      </c>
      <c r="P169" s="97" t="str">
        <f>IF(女子申込一覧表!P67="","",女子申込一覧表!P67)</f>
        <v/>
      </c>
      <c r="Q169" s="98" t="str">
        <f>IF(女子申込一覧表!Q67="","",女子申込一覧表!Q67)</f>
        <v/>
      </c>
      <c r="R169" s="97" t="str">
        <f>IF(女子申込一覧表!R67="","",女子申込一覧表!R67)</f>
        <v/>
      </c>
      <c r="S169" s="97"/>
      <c r="T169" s="97"/>
      <c r="U169" s="97"/>
      <c r="V169" s="97"/>
      <c r="W169" s="97"/>
      <c r="X169" s="98"/>
      <c r="Y169" s="99"/>
      <c r="Z169" s="98"/>
      <c r="AA169" s="97" t="str">
        <f>IF(女子申込一覧表!AA67="","",女子申込一覧表!AA67)</f>
        <v/>
      </c>
      <c r="AB169" s="9"/>
      <c r="AC169" s="48">
        <f t="shared" si="176"/>
        <v>0</v>
      </c>
      <c r="AD169" s="48">
        <f t="shared" si="177"/>
        <v>0</v>
      </c>
      <c r="AE169" s="48">
        <f t="shared" si="178"/>
        <v>0</v>
      </c>
      <c r="AF169" s="48">
        <f t="shared" si="197"/>
        <v>0</v>
      </c>
      <c r="AG169" s="48">
        <f t="shared" si="179"/>
        <v>0</v>
      </c>
      <c r="AH169" s="14" t="str">
        <f>IF(I169="","",申込書!$AB$6)</f>
        <v/>
      </c>
      <c r="AI169" s="49" t="str">
        <f t="shared" si="174"/>
        <v/>
      </c>
      <c r="AJ169" s="49" t="str">
        <f t="shared" si="161"/>
        <v/>
      </c>
      <c r="AK169" s="50"/>
      <c r="AR169">
        <v>162</v>
      </c>
      <c r="AS169">
        <f t="shared" si="198"/>
        <v>0</v>
      </c>
      <c r="AT169" t="str">
        <f t="shared" si="199"/>
        <v/>
      </c>
      <c r="AU169">
        <f t="shared" si="180"/>
        <v>0</v>
      </c>
      <c r="AV169" t="str">
        <f t="shared" si="181"/>
        <v/>
      </c>
      <c r="AW169" t="str">
        <f t="shared" si="162"/>
        <v/>
      </c>
      <c r="AX169">
        <f t="shared" si="158"/>
        <v>75</v>
      </c>
      <c r="AY169">
        <f t="shared" si="164"/>
        <v>12</v>
      </c>
      <c r="AZ169">
        <v>5</v>
      </c>
      <c r="BA169" t="str">
        <f t="shared" si="182"/>
        <v xml:space="preserve"> </v>
      </c>
      <c r="BB169">
        <v>162</v>
      </c>
      <c r="BC169" t="str">
        <f t="shared" si="165"/>
        <v/>
      </c>
      <c r="BD169" t="e">
        <f t="shared" si="183"/>
        <v>#VALUE!</v>
      </c>
      <c r="BE169" t="str">
        <f t="shared" si="184"/>
        <v/>
      </c>
      <c r="BF169" t="str">
        <f t="shared" si="185"/>
        <v/>
      </c>
      <c r="BG169" t="str">
        <f t="shared" si="175"/>
        <v/>
      </c>
      <c r="BH169">
        <f t="shared" si="186"/>
        <v>0</v>
      </c>
      <c r="BI169">
        <f t="shared" si="187"/>
        <v>0</v>
      </c>
      <c r="BJ169" t="str">
        <f t="shared" si="166"/>
        <v/>
      </c>
      <c r="BK169" s="27" t="str">
        <f>女子申込一覧表!BK67</f>
        <v/>
      </c>
      <c r="BL169" s="27" t="str">
        <f>女子申込一覧表!BL67</f>
        <v/>
      </c>
      <c r="BM169" s="27" t="str">
        <f t="shared" si="188"/>
        <v/>
      </c>
      <c r="BN169" s="27" t="str">
        <f>女子申込一覧表!BN67</f>
        <v/>
      </c>
      <c r="BO169" s="27" t="str">
        <f>女子申込一覧表!BO67</f>
        <v/>
      </c>
      <c r="BP169" s="27">
        <f>女子申込一覧表!BP67</f>
        <v>0</v>
      </c>
      <c r="BQ169" s="27" t="str">
        <f>女子申込一覧表!BQ67</f>
        <v/>
      </c>
      <c r="BR169" s="27" t="str">
        <f>女子申込一覧表!BR67</f>
        <v/>
      </c>
      <c r="BS169" s="27">
        <f>女子申込一覧表!BS67</f>
        <v>0</v>
      </c>
      <c r="BT169" s="27" t="str">
        <f t="shared" si="189"/>
        <v/>
      </c>
      <c r="BU169" s="27" t="str">
        <f t="shared" si="190"/>
        <v/>
      </c>
      <c r="BV169" s="27" t="str">
        <f t="shared" si="191"/>
        <v>999:99.99</v>
      </c>
      <c r="BW169" s="27" t="str">
        <f t="shared" si="192"/>
        <v>999:99.99</v>
      </c>
      <c r="BX169" s="27" t="str">
        <f t="shared" si="193"/>
        <v>999:99.99</v>
      </c>
      <c r="BY169" s="58" t="str">
        <f t="shared" si="163"/>
        <v>1980/1/1</v>
      </c>
      <c r="CH169" s="3" t="str">
        <f t="shared" si="167"/>
        <v/>
      </c>
      <c r="CI169" s="3" t="str">
        <f t="shared" si="168"/>
        <v/>
      </c>
      <c r="CJ169" s="3">
        <f t="shared" si="169"/>
        <v>0</v>
      </c>
      <c r="CK169" s="3" t="str">
        <f t="shared" si="170"/>
        <v/>
      </c>
      <c r="CL169" s="3">
        <f t="shared" si="171"/>
        <v>0</v>
      </c>
      <c r="CM169" s="3">
        <v>2</v>
      </c>
      <c r="CN169" s="85" t="str">
        <f t="shared" si="194"/>
        <v/>
      </c>
      <c r="CO169" s="3" t="str">
        <f t="shared" si="172"/>
        <v/>
      </c>
      <c r="CS169" s="94" t="str">
        <f t="shared" si="173"/>
        <v/>
      </c>
    </row>
    <row r="170" spans="1:97" ht="24.75" customHeight="1">
      <c r="A170" s="33" t="str">
        <f t="shared" si="196"/>
        <v/>
      </c>
      <c r="B170" s="95" t="str">
        <f>IF(女子申込一覧表!B68="","",女子申込一覧表!B68)</f>
        <v/>
      </c>
      <c r="C170" s="93" t="str">
        <f>IF(女子申込一覧表!C68="","",女子申込一覧表!C68)</f>
        <v/>
      </c>
      <c r="D170" s="95" t="str">
        <f>IF(女子申込一覧表!D68="","",女子申込一覧表!D68)</f>
        <v/>
      </c>
      <c r="E170" s="96"/>
      <c r="F170" s="96"/>
      <c r="G170" s="33" t="str">
        <f>IF(女子申込一覧表!G68="","",女子申込一覧表!G68)</f>
        <v/>
      </c>
      <c r="H170" s="84" t="str">
        <f>IF(女子申込一覧表!H68="","",女子申込一覧表!H68)</f>
        <v/>
      </c>
      <c r="I170" s="97" t="str">
        <f>IF(女子申込一覧表!I68="","",女子申込一覧表!I68)</f>
        <v/>
      </c>
      <c r="J170" s="97" t="str">
        <f>IF(女子申込一覧表!J68="","",女子申込一覧表!J68)</f>
        <v/>
      </c>
      <c r="K170" s="97" t="str">
        <f>IF(女子申込一覧表!K68="","",女子申込一覧表!K68)</f>
        <v/>
      </c>
      <c r="L170" s="97" t="str">
        <f>IF(女子申込一覧表!L68="","",女子申込一覧表!L68)</f>
        <v/>
      </c>
      <c r="M170" s="97" t="str">
        <f>IF(女子申込一覧表!M68="","",女子申込一覧表!M68)</f>
        <v/>
      </c>
      <c r="N170" s="98" t="str">
        <f>IF(女子申込一覧表!N68="","",女子申込一覧表!N68)</f>
        <v/>
      </c>
      <c r="O170" s="97" t="str">
        <f>IF(女子申込一覧表!O68="","",女子申込一覧表!O68)</f>
        <v/>
      </c>
      <c r="P170" s="97" t="str">
        <f>IF(女子申込一覧表!P68="","",女子申込一覧表!P68)</f>
        <v/>
      </c>
      <c r="Q170" s="98" t="str">
        <f>IF(女子申込一覧表!Q68="","",女子申込一覧表!Q68)</f>
        <v/>
      </c>
      <c r="R170" s="97" t="str">
        <f>IF(女子申込一覧表!R68="","",女子申込一覧表!R68)</f>
        <v/>
      </c>
      <c r="S170" s="97"/>
      <c r="T170" s="97"/>
      <c r="U170" s="97"/>
      <c r="V170" s="97"/>
      <c r="W170" s="97"/>
      <c r="X170" s="98"/>
      <c r="Y170" s="99"/>
      <c r="Z170" s="98"/>
      <c r="AA170" s="97" t="str">
        <f>IF(女子申込一覧表!AA68="","",女子申込一覧表!AA68)</f>
        <v/>
      </c>
      <c r="AB170" s="9"/>
      <c r="AC170" s="48">
        <f t="shared" si="176"/>
        <v>0</v>
      </c>
      <c r="AD170" s="48">
        <f t="shared" si="177"/>
        <v>0</v>
      </c>
      <c r="AE170" s="48">
        <f t="shared" si="178"/>
        <v>0</v>
      </c>
      <c r="AF170" s="48">
        <f t="shared" si="197"/>
        <v>0</v>
      </c>
      <c r="AG170" s="48">
        <f t="shared" si="179"/>
        <v>0</v>
      </c>
      <c r="AH170" s="14" t="str">
        <f>IF(I170="","",申込書!$AB$6)</f>
        <v/>
      </c>
      <c r="AI170" s="49" t="str">
        <f t="shared" si="174"/>
        <v/>
      </c>
      <c r="AJ170" s="49" t="str">
        <f t="shared" si="161"/>
        <v/>
      </c>
      <c r="AK170" s="50"/>
      <c r="AR170">
        <v>163</v>
      </c>
      <c r="AS170">
        <f t="shared" si="198"/>
        <v>0</v>
      </c>
      <c r="AT170" t="str">
        <f t="shared" si="199"/>
        <v/>
      </c>
      <c r="AU170">
        <f t="shared" si="180"/>
        <v>0</v>
      </c>
      <c r="AV170" t="str">
        <f t="shared" si="181"/>
        <v/>
      </c>
      <c r="AW170" t="str">
        <f t="shared" si="162"/>
        <v/>
      </c>
      <c r="AX170">
        <f t="shared" si="158"/>
        <v>75</v>
      </c>
      <c r="AY170">
        <f t="shared" si="164"/>
        <v>12</v>
      </c>
      <c r="AZ170">
        <v>5</v>
      </c>
      <c r="BA170" t="str">
        <f t="shared" si="182"/>
        <v xml:space="preserve"> </v>
      </c>
      <c r="BB170">
        <v>163</v>
      </c>
      <c r="BC170" t="str">
        <f t="shared" si="165"/>
        <v/>
      </c>
      <c r="BD170" t="e">
        <f t="shared" si="183"/>
        <v>#VALUE!</v>
      </c>
      <c r="BE170" t="str">
        <f t="shared" si="184"/>
        <v/>
      </c>
      <c r="BF170" t="str">
        <f t="shared" si="185"/>
        <v/>
      </c>
      <c r="BG170" t="str">
        <f t="shared" si="175"/>
        <v/>
      </c>
      <c r="BH170">
        <f t="shared" si="186"/>
        <v>0</v>
      </c>
      <c r="BI170">
        <f t="shared" si="187"/>
        <v>0</v>
      </c>
      <c r="BJ170" t="str">
        <f t="shared" si="166"/>
        <v/>
      </c>
      <c r="BK170" s="27" t="str">
        <f>女子申込一覧表!BK68</f>
        <v/>
      </c>
      <c r="BL170" s="27" t="str">
        <f>女子申込一覧表!BL68</f>
        <v/>
      </c>
      <c r="BM170" s="27" t="str">
        <f t="shared" si="188"/>
        <v/>
      </c>
      <c r="BN170" s="27" t="str">
        <f>女子申込一覧表!BN68</f>
        <v/>
      </c>
      <c r="BO170" s="27" t="str">
        <f>女子申込一覧表!BO68</f>
        <v/>
      </c>
      <c r="BP170" s="27">
        <f>女子申込一覧表!BP68</f>
        <v>0</v>
      </c>
      <c r="BQ170" s="27" t="str">
        <f>女子申込一覧表!BQ68</f>
        <v/>
      </c>
      <c r="BR170" s="27" t="str">
        <f>女子申込一覧表!BR68</f>
        <v/>
      </c>
      <c r="BS170" s="27">
        <f>女子申込一覧表!BS68</f>
        <v>0</v>
      </c>
      <c r="BT170" s="27" t="str">
        <f t="shared" si="189"/>
        <v/>
      </c>
      <c r="BU170" s="27" t="str">
        <f t="shared" si="190"/>
        <v/>
      </c>
      <c r="BV170" s="27" t="str">
        <f t="shared" si="191"/>
        <v>999:99.99</v>
      </c>
      <c r="BW170" s="27" t="str">
        <f t="shared" si="192"/>
        <v>999:99.99</v>
      </c>
      <c r="BX170" s="27" t="str">
        <f t="shared" si="193"/>
        <v>999:99.99</v>
      </c>
      <c r="BY170" s="58" t="str">
        <f t="shared" si="163"/>
        <v>1980/1/1</v>
      </c>
      <c r="CH170" s="3" t="str">
        <f t="shared" si="167"/>
        <v/>
      </c>
      <c r="CI170" s="3" t="str">
        <f t="shared" si="168"/>
        <v/>
      </c>
      <c r="CJ170" s="3">
        <f t="shared" si="169"/>
        <v>0</v>
      </c>
      <c r="CK170" s="3" t="str">
        <f t="shared" si="170"/>
        <v/>
      </c>
      <c r="CL170" s="3">
        <f t="shared" si="171"/>
        <v>0</v>
      </c>
      <c r="CM170" s="3">
        <v>2</v>
      </c>
      <c r="CN170" s="85" t="str">
        <f t="shared" si="194"/>
        <v/>
      </c>
      <c r="CO170" s="3" t="str">
        <f t="shared" si="172"/>
        <v/>
      </c>
      <c r="CS170" s="94" t="str">
        <f t="shared" si="173"/>
        <v/>
      </c>
    </row>
    <row r="171" spans="1:97" ht="24.75" customHeight="1">
      <c r="A171" s="33" t="str">
        <f t="shared" si="196"/>
        <v/>
      </c>
      <c r="B171" s="95" t="str">
        <f>IF(女子申込一覧表!B69="","",女子申込一覧表!B69)</f>
        <v/>
      </c>
      <c r="C171" s="93" t="str">
        <f>IF(女子申込一覧表!C69="","",女子申込一覧表!C69)</f>
        <v/>
      </c>
      <c r="D171" s="95" t="str">
        <f>IF(女子申込一覧表!D69="","",女子申込一覧表!D69)</f>
        <v/>
      </c>
      <c r="E171" s="96"/>
      <c r="F171" s="96"/>
      <c r="G171" s="33" t="str">
        <f>IF(女子申込一覧表!G69="","",女子申込一覧表!G69)</f>
        <v/>
      </c>
      <c r="H171" s="84" t="str">
        <f>IF(女子申込一覧表!H69="","",女子申込一覧表!H69)</f>
        <v/>
      </c>
      <c r="I171" s="97" t="str">
        <f>IF(女子申込一覧表!I69="","",女子申込一覧表!I69)</f>
        <v/>
      </c>
      <c r="J171" s="97" t="str">
        <f>IF(女子申込一覧表!J69="","",女子申込一覧表!J69)</f>
        <v/>
      </c>
      <c r="K171" s="97" t="str">
        <f>IF(女子申込一覧表!K69="","",女子申込一覧表!K69)</f>
        <v/>
      </c>
      <c r="L171" s="97" t="str">
        <f>IF(女子申込一覧表!L69="","",女子申込一覧表!L69)</f>
        <v/>
      </c>
      <c r="M171" s="97" t="str">
        <f>IF(女子申込一覧表!M69="","",女子申込一覧表!M69)</f>
        <v/>
      </c>
      <c r="N171" s="98" t="str">
        <f>IF(女子申込一覧表!N69="","",女子申込一覧表!N69)</f>
        <v/>
      </c>
      <c r="O171" s="97" t="str">
        <f>IF(女子申込一覧表!O69="","",女子申込一覧表!O69)</f>
        <v/>
      </c>
      <c r="P171" s="97" t="str">
        <f>IF(女子申込一覧表!P69="","",女子申込一覧表!P69)</f>
        <v/>
      </c>
      <c r="Q171" s="98" t="str">
        <f>IF(女子申込一覧表!Q69="","",女子申込一覧表!Q69)</f>
        <v/>
      </c>
      <c r="R171" s="97" t="str">
        <f>IF(女子申込一覧表!R69="","",女子申込一覧表!R69)</f>
        <v/>
      </c>
      <c r="S171" s="97"/>
      <c r="T171" s="97"/>
      <c r="U171" s="97"/>
      <c r="V171" s="97"/>
      <c r="W171" s="97"/>
      <c r="X171" s="98"/>
      <c r="Y171" s="99"/>
      <c r="Z171" s="98"/>
      <c r="AA171" s="97" t="str">
        <f>IF(女子申込一覧表!AA69="","",女子申込一覧表!AA69)</f>
        <v/>
      </c>
      <c r="AB171" s="9"/>
      <c r="AC171" s="48">
        <f t="shared" si="176"/>
        <v>0</v>
      </c>
      <c r="AD171" s="48">
        <f t="shared" si="177"/>
        <v>0</v>
      </c>
      <c r="AE171" s="48">
        <f t="shared" si="178"/>
        <v>0</v>
      </c>
      <c r="AF171" s="48">
        <f t="shared" si="197"/>
        <v>0</v>
      </c>
      <c r="AG171" s="48">
        <f t="shared" si="179"/>
        <v>0</v>
      </c>
      <c r="AH171" s="14" t="str">
        <f>IF(I171="","",申込書!$AB$6)</f>
        <v/>
      </c>
      <c r="AI171" s="49" t="str">
        <f t="shared" ref="AI171:AI207" si="200">IF(OR(I171="",Y171=""),"",LEFT(Y171,2)&amp;RIGHT(Y171,3))</f>
        <v/>
      </c>
      <c r="AJ171" s="49" t="str">
        <f t="shared" si="161"/>
        <v/>
      </c>
      <c r="AK171" s="50"/>
      <c r="AR171">
        <v>164</v>
      </c>
      <c r="AS171">
        <f t="shared" si="198"/>
        <v>0</v>
      </c>
      <c r="AT171" t="str">
        <f t="shared" si="199"/>
        <v/>
      </c>
      <c r="AU171">
        <f t="shared" si="180"/>
        <v>0</v>
      </c>
      <c r="AV171" t="str">
        <f t="shared" si="181"/>
        <v/>
      </c>
      <c r="AW171" t="str">
        <f t="shared" si="162"/>
        <v/>
      </c>
      <c r="AX171">
        <f t="shared" si="158"/>
        <v>75</v>
      </c>
      <c r="AY171">
        <f t="shared" si="164"/>
        <v>12</v>
      </c>
      <c r="AZ171">
        <v>5</v>
      </c>
      <c r="BA171" t="str">
        <f t="shared" si="182"/>
        <v xml:space="preserve"> </v>
      </c>
      <c r="BB171">
        <v>164</v>
      </c>
      <c r="BC171" t="str">
        <f t="shared" si="165"/>
        <v/>
      </c>
      <c r="BD171" t="e">
        <f t="shared" si="183"/>
        <v>#VALUE!</v>
      </c>
      <c r="BE171" t="str">
        <f t="shared" si="184"/>
        <v/>
      </c>
      <c r="BF171" t="str">
        <f t="shared" si="185"/>
        <v/>
      </c>
      <c r="BG171" t="str">
        <f t="shared" ref="BG171:BG207" si="201">IF(B171="","",INT(($AP$2-BD171)/10000))</f>
        <v/>
      </c>
      <c r="BH171">
        <f t="shared" si="186"/>
        <v>0</v>
      </c>
      <c r="BI171">
        <f t="shared" si="187"/>
        <v>0</v>
      </c>
      <c r="BJ171" t="str">
        <f t="shared" si="166"/>
        <v/>
      </c>
      <c r="BK171" s="27" t="str">
        <f>女子申込一覧表!BK69</f>
        <v/>
      </c>
      <c r="BL171" s="27" t="str">
        <f>女子申込一覧表!BL69</f>
        <v/>
      </c>
      <c r="BM171" s="27" t="str">
        <f t="shared" si="188"/>
        <v/>
      </c>
      <c r="BN171" s="27" t="str">
        <f>女子申込一覧表!BN69</f>
        <v/>
      </c>
      <c r="BO171" s="27" t="str">
        <f>女子申込一覧表!BO69</f>
        <v/>
      </c>
      <c r="BP171" s="27">
        <f>女子申込一覧表!BP69</f>
        <v>0</v>
      </c>
      <c r="BQ171" s="27" t="str">
        <f>女子申込一覧表!BQ69</f>
        <v/>
      </c>
      <c r="BR171" s="27" t="str">
        <f>女子申込一覧表!BR69</f>
        <v/>
      </c>
      <c r="BS171" s="27">
        <f>女子申込一覧表!BS69</f>
        <v>0</v>
      </c>
      <c r="BT171" s="27" t="str">
        <f t="shared" si="189"/>
        <v/>
      </c>
      <c r="BU171" s="27" t="str">
        <f t="shared" si="190"/>
        <v/>
      </c>
      <c r="BV171" s="27" t="str">
        <f t="shared" si="191"/>
        <v>999:99.99</v>
      </c>
      <c r="BW171" s="27" t="str">
        <f t="shared" si="192"/>
        <v>999:99.99</v>
      </c>
      <c r="BX171" s="27" t="str">
        <f t="shared" si="193"/>
        <v>999:99.99</v>
      </c>
      <c r="BY171" s="58" t="str">
        <f t="shared" si="163"/>
        <v>1980/1/1</v>
      </c>
      <c r="CH171" s="3" t="str">
        <f t="shared" si="167"/>
        <v/>
      </c>
      <c r="CI171" s="3" t="str">
        <f t="shared" si="168"/>
        <v/>
      </c>
      <c r="CJ171" s="3">
        <f t="shared" si="169"/>
        <v>0</v>
      </c>
      <c r="CK171" s="3" t="str">
        <f t="shared" si="170"/>
        <v/>
      </c>
      <c r="CL171" s="3">
        <f t="shared" si="171"/>
        <v>0</v>
      </c>
      <c r="CM171" s="3">
        <v>2</v>
      </c>
      <c r="CN171" s="85" t="str">
        <f t="shared" si="194"/>
        <v/>
      </c>
      <c r="CO171" s="3" t="str">
        <f t="shared" si="172"/>
        <v/>
      </c>
      <c r="CS171" s="94" t="str">
        <f t="shared" si="173"/>
        <v/>
      </c>
    </row>
    <row r="172" spans="1:97" ht="24.75" customHeight="1">
      <c r="A172" s="33" t="str">
        <f t="shared" si="196"/>
        <v/>
      </c>
      <c r="B172" s="95" t="str">
        <f>IF(女子申込一覧表!B70="","",女子申込一覧表!B70)</f>
        <v/>
      </c>
      <c r="C172" s="93" t="str">
        <f>IF(女子申込一覧表!C70="","",女子申込一覧表!C70)</f>
        <v/>
      </c>
      <c r="D172" s="95" t="str">
        <f>IF(女子申込一覧表!D70="","",女子申込一覧表!D70)</f>
        <v/>
      </c>
      <c r="E172" s="96"/>
      <c r="F172" s="96"/>
      <c r="G172" s="33" t="str">
        <f>IF(女子申込一覧表!G70="","",女子申込一覧表!G70)</f>
        <v/>
      </c>
      <c r="H172" s="84" t="str">
        <f>IF(女子申込一覧表!H70="","",女子申込一覧表!H70)</f>
        <v/>
      </c>
      <c r="I172" s="97" t="str">
        <f>IF(女子申込一覧表!I70="","",女子申込一覧表!I70)</f>
        <v/>
      </c>
      <c r="J172" s="97" t="str">
        <f>IF(女子申込一覧表!J70="","",女子申込一覧表!J70)</f>
        <v/>
      </c>
      <c r="K172" s="97" t="str">
        <f>IF(女子申込一覧表!K70="","",女子申込一覧表!K70)</f>
        <v/>
      </c>
      <c r="L172" s="97" t="str">
        <f>IF(女子申込一覧表!L70="","",女子申込一覧表!L70)</f>
        <v/>
      </c>
      <c r="M172" s="97" t="str">
        <f>IF(女子申込一覧表!M70="","",女子申込一覧表!M70)</f>
        <v/>
      </c>
      <c r="N172" s="98" t="str">
        <f>IF(女子申込一覧表!N70="","",女子申込一覧表!N70)</f>
        <v/>
      </c>
      <c r="O172" s="97" t="str">
        <f>IF(女子申込一覧表!O70="","",女子申込一覧表!O70)</f>
        <v/>
      </c>
      <c r="P172" s="97" t="str">
        <f>IF(女子申込一覧表!P70="","",女子申込一覧表!P70)</f>
        <v/>
      </c>
      <c r="Q172" s="98" t="str">
        <f>IF(女子申込一覧表!Q70="","",女子申込一覧表!Q70)</f>
        <v/>
      </c>
      <c r="R172" s="97" t="str">
        <f>IF(女子申込一覧表!R70="","",女子申込一覧表!R70)</f>
        <v/>
      </c>
      <c r="S172" s="97"/>
      <c r="T172" s="97"/>
      <c r="U172" s="97"/>
      <c r="V172" s="97"/>
      <c r="W172" s="97"/>
      <c r="X172" s="98"/>
      <c r="Y172" s="99"/>
      <c r="Z172" s="98"/>
      <c r="AA172" s="97" t="str">
        <f>IF(女子申込一覧表!AA70="","",女子申込一覧表!AA70)</f>
        <v/>
      </c>
      <c r="AB172" s="9"/>
      <c r="AC172" s="48">
        <f t="shared" ref="AC172:AC207" si="202">IF(M172="リレーのみ",0,IF(M172="",0,1))</f>
        <v>0</v>
      </c>
      <c r="AD172" s="48">
        <f t="shared" ref="AD172:AD207" si="203">IF(P172="",0,1)</f>
        <v>0</v>
      </c>
      <c r="AE172" s="48">
        <f t="shared" ref="AE172:AE207" si="204">IF(S172="",0,1)</f>
        <v>0</v>
      </c>
      <c r="AF172" s="48">
        <f t="shared" si="197"/>
        <v>0</v>
      </c>
      <c r="AG172" s="48">
        <f t="shared" ref="AG172:AG207" si="205">IF(M172="",0,IF(M172=P172,1,IF(P172="",0,IF(M172=S172,1,IF(P172=S172,1,0)))))</f>
        <v>0</v>
      </c>
      <c r="AH172" s="14" t="str">
        <f>IF(I172="","",申込書!$AB$6)</f>
        <v/>
      </c>
      <c r="AI172" s="49" t="str">
        <f t="shared" si="200"/>
        <v/>
      </c>
      <c r="AJ172" s="49" t="str">
        <f t="shared" si="161"/>
        <v/>
      </c>
      <c r="AK172" s="50"/>
      <c r="AR172">
        <v>165</v>
      </c>
      <c r="AS172">
        <f t="shared" si="198"/>
        <v>0</v>
      </c>
      <c r="AT172" t="str">
        <f t="shared" si="199"/>
        <v/>
      </c>
      <c r="AU172">
        <f t="shared" ref="AU172:AU207" si="206">LEN(TRIM(I172))+LEN(TRIM(J172))</f>
        <v>0</v>
      </c>
      <c r="AV172" t="str">
        <f t="shared" ref="AV172:AV203" si="207">IF(AND(M172="",P172=""),"",IF(AU172=2,TRIM(I172)&amp;"      "&amp;TRIM(J172),IF(AU172=3,TRIM(I172)&amp;"    "&amp;TRIM(J172),IF(AU172=4,TRIM(I172)&amp;"  "&amp;TRIM(J172),TRIM(I172)&amp;TRIM(J172)))))</f>
        <v/>
      </c>
      <c r="AW172" t="str">
        <f t="shared" si="162"/>
        <v/>
      </c>
      <c r="AX172">
        <f t="shared" si="158"/>
        <v>75</v>
      </c>
      <c r="AY172">
        <f t="shared" si="164"/>
        <v>12</v>
      </c>
      <c r="AZ172">
        <v>5</v>
      </c>
      <c r="BA172" t="str">
        <f t="shared" ref="BA172:BA207" si="208">K172&amp;" "&amp;L172</f>
        <v xml:space="preserve"> </v>
      </c>
      <c r="BB172">
        <v>165</v>
      </c>
      <c r="BC172" t="str">
        <f t="shared" si="165"/>
        <v/>
      </c>
      <c r="BD172" t="e">
        <f t="shared" ref="BD172:BD207" si="209">YEAR(B172)&amp;RIGHT("0"&amp;MONTH(B172),2)&amp;RIGHT("0"&amp;DAY(B172),2)</f>
        <v>#VALUE!</v>
      </c>
      <c r="BE172" t="str">
        <f t="shared" ref="BE172:BE207" si="210">IF(B172="","",5)</f>
        <v/>
      </c>
      <c r="BF172" t="str">
        <f t="shared" ref="BF172:BF207" si="211">IF(B172="","",0)</f>
        <v/>
      </c>
      <c r="BG172" t="str">
        <f t="shared" si="201"/>
        <v/>
      </c>
      <c r="BH172">
        <f t="shared" ref="BH172:BH207" si="212">IF(D172="100歳",1,IF(D172="他チーム",5,0))</f>
        <v>0</v>
      </c>
      <c r="BI172">
        <f t="shared" ref="BI172:BI207" si="213">IF(I172="",0,IF(AND(Y172="",Z172=""),0,5))</f>
        <v>0</v>
      </c>
      <c r="BJ172" t="str">
        <f t="shared" si="166"/>
        <v/>
      </c>
      <c r="BK172" s="27" t="str">
        <f>女子申込一覧表!BK70</f>
        <v/>
      </c>
      <c r="BL172" s="27" t="str">
        <f>女子申込一覧表!BL70</f>
        <v/>
      </c>
      <c r="BM172" s="27" t="str">
        <f t="shared" ref="BM172:BM207" si="214">IF(S172="","",VLOOKUP(S172,$AM$6:$AP$16,2,0)+IF(AZ172=0,1,0))</f>
        <v/>
      </c>
      <c r="BN172" s="27" t="str">
        <f>女子申込一覧表!BN70</f>
        <v/>
      </c>
      <c r="BO172" s="27" t="str">
        <f>女子申込一覧表!BO70</f>
        <v/>
      </c>
      <c r="BP172" s="27">
        <f>女子申込一覧表!BP70</f>
        <v>0</v>
      </c>
      <c r="BQ172" s="27" t="str">
        <f>女子申込一覧表!BQ70</f>
        <v/>
      </c>
      <c r="BR172" s="27" t="str">
        <f>女子申込一覧表!BR70</f>
        <v/>
      </c>
      <c r="BS172" s="27">
        <f>女子申込一覧表!BS70</f>
        <v>0</v>
      </c>
      <c r="BT172" s="27" t="str">
        <f t="shared" ref="BT172:BT207" si="215">IF(S172="","",VLOOKUP(S172,$AM$6:$AP$16,3,0))</f>
        <v/>
      </c>
      <c r="BU172" s="27" t="str">
        <f t="shared" ref="BU172:BU207" si="216">IF(S172="","",VLOOKUP(S172,$AM$6:$AP$16,4,0))</f>
        <v/>
      </c>
      <c r="BV172" s="27" t="str">
        <f t="shared" ref="BV172:BV207" si="217">IF(N172="","999:99.99"," "&amp;LEFT(RIGHT("        "&amp;TEXT(N172,"0.00"),7),2)&amp;":"&amp;RIGHT(TEXT(N172,"0.00"),5))</f>
        <v>999:99.99</v>
      </c>
      <c r="BW172" s="27" t="str">
        <f t="shared" ref="BW172:BW207" si="218">IF(Q172="","999:99.99"," "&amp;LEFT(RIGHT("        "&amp;TEXT(Q172,"0.00"),7),2)&amp;":"&amp;RIGHT(TEXT(Q172,"0.00"),5))</f>
        <v>999:99.99</v>
      </c>
      <c r="BX172" s="27" t="str">
        <f t="shared" ref="BX172:BX207" si="219">IF(X172="","999:99.99"," "&amp;LEFT(RIGHT("        "&amp;TEXT(X172,"0.00"),7),2)&amp;":"&amp;RIGHT(TEXT(X172,"0.00"),5))</f>
        <v>999:99.99</v>
      </c>
      <c r="BY172" s="58" t="str">
        <f t="shared" si="163"/>
        <v>1980/1/1</v>
      </c>
      <c r="CH172" s="3" t="str">
        <f t="shared" si="167"/>
        <v/>
      </c>
      <c r="CI172" s="3" t="str">
        <f t="shared" si="168"/>
        <v/>
      </c>
      <c r="CJ172" s="3">
        <f t="shared" si="169"/>
        <v>0</v>
      </c>
      <c r="CK172" s="3" t="str">
        <f t="shared" si="170"/>
        <v/>
      </c>
      <c r="CL172" s="3">
        <f t="shared" si="171"/>
        <v>0</v>
      </c>
      <c r="CM172" s="3">
        <v>2</v>
      </c>
      <c r="CN172" s="85" t="str">
        <f t="shared" ref="CN172:CN207" si="220">H172</f>
        <v/>
      </c>
      <c r="CO172" s="3" t="str">
        <f t="shared" si="172"/>
        <v/>
      </c>
      <c r="CS172" s="94" t="str">
        <f t="shared" si="173"/>
        <v/>
      </c>
    </row>
    <row r="173" spans="1:97" ht="24.75" customHeight="1">
      <c r="A173" s="33" t="str">
        <f t="shared" si="196"/>
        <v/>
      </c>
      <c r="B173" s="95" t="str">
        <f>IF(女子申込一覧表!B71="","",女子申込一覧表!B71)</f>
        <v/>
      </c>
      <c r="C173" s="93" t="str">
        <f>IF(女子申込一覧表!C71="","",女子申込一覧表!C71)</f>
        <v/>
      </c>
      <c r="D173" s="95" t="str">
        <f>IF(女子申込一覧表!D71="","",女子申込一覧表!D71)</f>
        <v/>
      </c>
      <c r="E173" s="96"/>
      <c r="F173" s="96"/>
      <c r="G173" s="33" t="str">
        <f>IF(女子申込一覧表!G71="","",女子申込一覧表!G71)</f>
        <v/>
      </c>
      <c r="H173" s="84" t="str">
        <f>IF(女子申込一覧表!H71="","",女子申込一覧表!H71)</f>
        <v/>
      </c>
      <c r="I173" s="97" t="str">
        <f>IF(女子申込一覧表!I71="","",女子申込一覧表!I71)</f>
        <v/>
      </c>
      <c r="J173" s="97" t="str">
        <f>IF(女子申込一覧表!J71="","",女子申込一覧表!J71)</f>
        <v/>
      </c>
      <c r="K173" s="97" t="str">
        <f>IF(女子申込一覧表!K71="","",女子申込一覧表!K71)</f>
        <v/>
      </c>
      <c r="L173" s="97" t="str">
        <f>IF(女子申込一覧表!L71="","",女子申込一覧表!L71)</f>
        <v/>
      </c>
      <c r="M173" s="97" t="str">
        <f>IF(女子申込一覧表!M71="","",女子申込一覧表!M71)</f>
        <v/>
      </c>
      <c r="N173" s="98" t="str">
        <f>IF(女子申込一覧表!N71="","",女子申込一覧表!N71)</f>
        <v/>
      </c>
      <c r="O173" s="97" t="str">
        <f>IF(女子申込一覧表!O71="","",女子申込一覧表!O71)</f>
        <v/>
      </c>
      <c r="P173" s="97" t="str">
        <f>IF(女子申込一覧表!P71="","",女子申込一覧表!P71)</f>
        <v/>
      </c>
      <c r="Q173" s="98" t="str">
        <f>IF(女子申込一覧表!Q71="","",女子申込一覧表!Q71)</f>
        <v/>
      </c>
      <c r="R173" s="97" t="str">
        <f>IF(女子申込一覧表!R71="","",女子申込一覧表!R71)</f>
        <v/>
      </c>
      <c r="S173" s="97"/>
      <c r="T173" s="97"/>
      <c r="U173" s="97"/>
      <c r="V173" s="97"/>
      <c r="W173" s="97"/>
      <c r="X173" s="98"/>
      <c r="Y173" s="99"/>
      <c r="Z173" s="98"/>
      <c r="AA173" s="97" t="str">
        <f>IF(女子申込一覧表!AA71="","",女子申込一覧表!AA71)</f>
        <v/>
      </c>
      <c r="AB173" s="9"/>
      <c r="AC173" s="48">
        <f t="shared" si="202"/>
        <v>0</v>
      </c>
      <c r="AD173" s="48">
        <f t="shared" si="203"/>
        <v>0</v>
      </c>
      <c r="AE173" s="48">
        <f t="shared" si="204"/>
        <v>0</v>
      </c>
      <c r="AF173" s="48">
        <f t="shared" si="197"/>
        <v>0</v>
      </c>
      <c r="AG173" s="48">
        <f t="shared" si="205"/>
        <v>0</v>
      </c>
      <c r="AH173" s="14" t="str">
        <f>IF(I173="","",申込書!$AB$6)</f>
        <v/>
      </c>
      <c r="AI173" s="49" t="str">
        <f t="shared" si="200"/>
        <v/>
      </c>
      <c r="AJ173" s="49" t="str">
        <f t="shared" si="161"/>
        <v/>
      </c>
      <c r="AK173" s="50"/>
      <c r="AR173">
        <v>166</v>
      </c>
      <c r="AS173">
        <f t="shared" si="198"/>
        <v>0</v>
      </c>
      <c r="AT173" t="str">
        <f t="shared" si="199"/>
        <v/>
      </c>
      <c r="AU173">
        <f t="shared" si="206"/>
        <v>0</v>
      </c>
      <c r="AV173" t="str">
        <f t="shared" si="207"/>
        <v/>
      </c>
      <c r="AW173" t="str">
        <f t="shared" si="162"/>
        <v/>
      </c>
      <c r="AX173">
        <f t="shared" ref="AX173:AX207" si="221">IF(G173&lt;25,24,IF(G173&gt;74,75,G173-MOD(G173,5)))</f>
        <v>75</v>
      </c>
      <c r="AY173">
        <f t="shared" si="164"/>
        <v>12</v>
      </c>
      <c r="AZ173">
        <v>5</v>
      </c>
      <c r="BA173" t="str">
        <f t="shared" si="208"/>
        <v xml:space="preserve"> </v>
      </c>
      <c r="BB173">
        <v>166</v>
      </c>
      <c r="BC173" t="str">
        <f t="shared" si="165"/>
        <v/>
      </c>
      <c r="BD173" t="e">
        <f t="shared" si="209"/>
        <v>#VALUE!</v>
      </c>
      <c r="BE173" t="str">
        <f t="shared" si="210"/>
        <v/>
      </c>
      <c r="BF173" t="str">
        <f t="shared" si="211"/>
        <v/>
      </c>
      <c r="BG173" t="str">
        <f t="shared" si="201"/>
        <v/>
      </c>
      <c r="BH173">
        <f t="shared" si="212"/>
        <v>0</v>
      </c>
      <c r="BI173">
        <f t="shared" si="213"/>
        <v>0</v>
      </c>
      <c r="BJ173" t="str">
        <f t="shared" si="166"/>
        <v/>
      </c>
      <c r="BK173" s="27" t="str">
        <f>女子申込一覧表!BK71</f>
        <v/>
      </c>
      <c r="BL173" s="27" t="str">
        <f>女子申込一覧表!BL71</f>
        <v/>
      </c>
      <c r="BM173" s="27" t="str">
        <f t="shared" si="214"/>
        <v/>
      </c>
      <c r="BN173" s="27" t="str">
        <f>女子申込一覧表!BN71</f>
        <v/>
      </c>
      <c r="BO173" s="27" t="str">
        <f>女子申込一覧表!BO71</f>
        <v/>
      </c>
      <c r="BP173" s="27">
        <f>女子申込一覧表!BP71</f>
        <v>0</v>
      </c>
      <c r="BQ173" s="27" t="str">
        <f>女子申込一覧表!BQ71</f>
        <v/>
      </c>
      <c r="BR173" s="27" t="str">
        <f>女子申込一覧表!BR71</f>
        <v/>
      </c>
      <c r="BS173" s="27">
        <f>女子申込一覧表!BS71</f>
        <v>0</v>
      </c>
      <c r="BT173" s="27" t="str">
        <f t="shared" si="215"/>
        <v/>
      </c>
      <c r="BU173" s="27" t="str">
        <f t="shared" si="216"/>
        <v/>
      </c>
      <c r="BV173" s="27" t="str">
        <f t="shared" si="217"/>
        <v>999:99.99</v>
      </c>
      <c r="BW173" s="27" t="str">
        <f t="shared" si="218"/>
        <v>999:99.99</v>
      </c>
      <c r="BX173" s="27" t="str">
        <f t="shared" si="219"/>
        <v>999:99.99</v>
      </c>
      <c r="BY173" s="58" t="str">
        <f t="shared" si="163"/>
        <v>1980/1/1</v>
      </c>
      <c r="CH173" s="3" t="str">
        <f t="shared" si="167"/>
        <v/>
      </c>
      <c r="CI173" s="3" t="str">
        <f t="shared" si="168"/>
        <v/>
      </c>
      <c r="CJ173" s="3">
        <f t="shared" si="169"/>
        <v>0</v>
      </c>
      <c r="CK173" s="3" t="str">
        <f t="shared" si="170"/>
        <v/>
      </c>
      <c r="CL173" s="3">
        <f t="shared" si="171"/>
        <v>0</v>
      </c>
      <c r="CM173" s="3">
        <v>2</v>
      </c>
      <c r="CN173" s="85" t="str">
        <f t="shared" si="220"/>
        <v/>
      </c>
      <c r="CO173" s="3" t="str">
        <f t="shared" si="172"/>
        <v/>
      </c>
      <c r="CS173" s="94" t="str">
        <f t="shared" si="173"/>
        <v/>
      </c>
    </row>
    <row r="174" spans="1:97" ht="24.75" customHeight="1">
      <c r="A174" s="33" t="str">
        <f t="shared" si="196"/>
        <v/>
      </c>
      <c r="B174" s="95" t="str">
        <f>IF(女子申込一覧表!B72="","",女子申込一覧表!B72)</f>
        <v/>
      </c>
      <c r="C174" s="93" t="str">
        <f>IF(女子申込一覧表!C72="","",女子申込一覧表!C72)</f>
        <v/>
      </c>
      <c r="D174" s="95" t="str">
        <f>IF(女子申込一覧表!D72="","",女子申込一覧表!D72)</f>
        <v/>
      </c>
      <c r="E174" s="96"/>
      <c r="F174" s="96"/>
      <c r="G174" s="33" t="str">
        <f>IF(女子申込一覧表!G72="","",女子申込一覧表!G72)</f>
        <v/>
      </c>
      <c r="H174" s="84" t="str">
        <f>IF(女子申込一覧表!H72="","",女子申込一覧表!H72)</f>
        <v/>
      </c>
      <c r="I174" s="97" t="str">
        <f>IF(女子申込一覧表!I72="","",女子申込一覧表!I72)</f>
        <v/>
      </c>
      <c r="J174" s="97" t="str">
        <f>IF(女子申込一覧表!J72="","",女子申込一覧表!J72)</f>
        <v/>
      </c>
      <c r="K174" s="97" t="str">
        <f>IF(女子申込一覧表!K72="","",女子申込一覧表!K72)</f>
        <v/>
      </c>
      <c r="L174" s="97" t="str">
        <f>IF(女子申込一覧表!L72="","",女子申込一覧表!L72)</f>
        <v/>
      </c>
      <c r="M174" s="97" t="str">
        <f>IF(女子申込一覧表!M72="","",女子申込一覧表!M72)</f>
        <v/>
      </c>
      <c r="N174" s="98" t="str">
        <f>IF(女子申込一覧表!N72="","",女子申込一覧表!N72)</f>
        <v/>
      </c>
      <c r="O174" s="97" t="str">
        <f>IF(女子申込一覧表!O72="","",女子申込一覧表!O72)</f>
        <v/>
      </c>
      <c r="P174" s="97" t="str">
        <f>IF(女子申込一覧表!P72="","",女子申込一覧表!P72)</f>
        <v/>
      </c>
      <c r="Q174" s="98" t="str">
        <f>IF(女子申込一覧表!Q72="","",女子申込一覧表!Q72)</f>
        <v/>
      </c>
      <c r="R174" s="97" t="str">
        <f>IF(女子申込一覧表!R72="","",女子申込一覧表!R72)</f>
        <v/>
      </c>
      <c r="S174" s="97"/>
      <c r="T174" s="97"/>
      <c r="U174" s="97"/>
      <c r="V174" s="97"/>
      <c r="W174" s="97"/>
      <c r="X174" s="98"/>
      <c r="Y174" s="99"/>
      <c r="Z174" s="98"/>
      <c r="AA174" s="97" t="str">
        <f>IF(女子申込一覧表!AA72="","",女子申込一覧表!AA72)</f>
        <v/>
      </c>
      <c r="AB174" s="9"/>
      <c r="AC174" s="48">
        <f t="shared" si="202"/>
        <v>0</v>
      </c>
      <c r="AD174" s="48">
        <f t="shared" si="203"/>
        <v>0</v>
      </c>
      <c r="AE174" s="48">
        <f t="shared" si="204"/>
        <v>0</v>
      </c>
      <c r="AF174" s="48">
        <f t="shared" si="197"/>
        <v>0</v>
      </c>
      <c r="AG174" s="48">
        <f t="shared" si="205"/>
        <v>0</v>
      </c>
      <c r="AH174" s="14" t="str">
        <f>IF(I174="","",申込書!$AB$6)</f>
        <v/>
      </c>
      <c r="AI174" s="49" t="str">
        <f t="shared" si="200"/>
        <v/>
      </c>
      <c r="AJ174" s="49" t="str">
        <f t="shared" si="161"/>
        <v/>
      </c>
      <c r="AK174" s="50"/>
      <c r="AR174">
        <v>167</v>
      </c>
      <c r="AS174">
        <f t="shared" si="198"/>
        <v>0</v>
      </c>
      <c r="AT174" t="str">
        <f t="shared" si="199"/>
        <v/>
      </c>
      <c r="AU174">
        <f t="shared" si="206"/>
        <v>0</v>
      </c>
      <c r="AV174" t="str">
        <f t="shared" si="207"/>
        <v/>
      </c>
      <c r="AW174" t="str">
        <f t="shared" si="162"/>
        <v/>
      </c>
      <c r="AX174">
        <f t="shared" si="221"/>
        <v>75</v>
      </c>
      <c r="AY174">
        <f t="shared" si="164"/>
        <v>12</v>
      </c>
      <c r="AZ174">
        <v>5</v>
      </c>
      <c r="BA174" t="str">
        <f t="shared" si="208"/>
        <v xml:space="preserve"> </v>
      </c>
      <c r="BB174">
        <v>167</v>
      </c>
      <c r="BC174" t="str">
        <f t="shared" si="165"/>
        <v/>
      </c>
      <c r="BD174" t="e">
        <f t="shared" si="209"/>
        <v>#VALUE!</v>
      </c>
      <c r="BE174" t="str">
        <f t="shared" si="210"/>
        <v/>
      </c>
      <c r="BF174" t="str">
        <f t="shared" si="211"/>
        <v/>
      </c>
      <c r="BG174" t="str">
        <f t="shared" si="201"/>
        <v/>
      </c>
      <c r="BH174">
        <f t="shared" si="212"/>
        <v>0</v>
      </c>
      <c r="BI174">
        <f t="shared" si="213"/>
        <v>0</v>
      </c>
      <c r="BJ174" t="str">
        <f t="shared" si="166"/>
        <v/>
      </c>
      <c r="BK174" s="27" t="str">
        <f>女子申込一覧表!BK72</f>
        <v/>
      </c>
      <c r="BL174" s="27" t="str">
        <f>女子申込一覧表!BL72</f>
        <v/>
      </c>
      <c r="BM174" s="27" t="str">
        <f t="shared" si="214"/>
        <v/>
      </c>
      <c r="BN174" s="27" t="str">
        <f>女子申込一覧表!BN72</f>
        <v/>
      </c>
      <c r="BO174" s="27" t="str">
        <f>女子申込一覧表!BO72</f>
        <v/>
      </c>
      <c r="BP174" s="27">
        <f>女子申込一覧表!BP72</f>
        <v>0</v>
      </c>
      <c r="BQ174" s="27" t="str">
        <f>女子申込一覧表!BQ72</f>
        <v/>
      </c>
      <c r="BR174" s="27" t="str">
        <f>女子申込一覧表!BR72</f>
        <v/>
      </c>
      <c r="BS174" s="27">
        <f>女子申込一覧表!BS72</f>
        <v>0</v>
      </c>
      <c r="BT174" s="27" t="str">
        <f t="shared" si="215"/>
        <v/>
      </c>
      <c r="BU174" s="27" t="str">
        <f t="shared" si="216"/>
        <v/>
      </c>
      <c r="BV174" s="27" t="str">
        <f t="shared" si="217"/>
        <v>999:99.99</v>
      </c>
      <c r="BW174" s="27" t="str">
        <f t="shared" si="218"/>
        <v>999:99.99</v>
      </c>
      <c r="BX174" s="27" t="str">
        <f t="shared" si="219"/>
        <v>999:99.99</v>
      </c>
      <c r="BY174" s="58" t="str">
        <f t="shared" si="163"/>
        <v>1980/1/1</v>
      </c>
      <c r="CH174" s="3" t="str">
        <f t="shared" si="167"/>
        <v/>
      </c>
      <c r="CI174" s="3" t="str">
        <f t="shared" si="168"/>
        <v/>
      </c>
      <c r="CJ174" s="3">
        <f t="shared" si="169"/>
        <v>0</v>
      </c>
      <c r="CK174" s="3" t="str">
        <f t="shared" si="170"/>
        <v/>
      </c>
      <c r="CL174" s="3">
        <f t="shared" si="171"/>
        <v>0</v>
      </c>
      <c r="CM174" s="3">
        <v>2</v>
      </c>
      <c r="CN174" s="85" t="str">
        <f t="shared" si="220"/>
        <v/>
      </c>
      <c r="CO174" s="3" t="str">
        <f t="shared" si="172"/>
        <v/>
      </c>
      <c r="CS174" s="94" t="str">
        <f t="shared" si="173"/>
        <v/>
      </c>
    </row>
    <row r="175" spans="1:97" ht="24.75" customHeight="1">
      <c r="A175" s="33" t="str">
        <f t="shared" si="196"/>
        <v/>
      </c>
      <c r="B175" s="95" t="str">
        <f>IF(女子申込一覧表!B73="","",女子申込一覧表!B73)</f>
        <v/>
      </c>
      <c r="C175" s="93" t="str">
        <f>IF(女子申込一覧表!C73="","",女子申込一覧表!C73)</f>
        <v/>
      </c>
      <c r="D175" s="95" t="str">
        <f>IF(女子申込一覧表!D73="","",女子申込一覧表!D73)</f>
        <v/>
      </c>
      <c r="E175" s="96"/>
      <c r="F175" s="96"/>
      <c r="G175" s="33" t="str">
        <f>IF(女子申込一覧表!G73="","",女子申込一覧表!G73)</f>
        <v/>
      </c>
      <c r="H175" s="84" t="str">
        <f>IF(女子申込一覧表!H73="","",女子申込一覧表!H73)</f>
        <v/>
      </c>
      <c r="I175" s="97" t="str">
        <f>IF(女子申込一覧表!I73="","",女子申込一覧表!I73)</f>
        <v/>
      </c>
      <c r="J175" s="97" t="str">
        <f>IF(女子申込一覧表!J73="","",女子申込一覧表!J73)</f>
        <v/>
      </c>
      <c r="K175" s="97" t="str">
        <f>IF(女子申込一覧表!K73="","",女子申込一覧表!K73)</f>
        <v/>
      </c>
      <c r="L175" s="97" t="str">
        <f>IF(女子申込一覧表!L73="","",女子申込一覧表!L73)</f>
        <v/>
      </c>
      <c r="M175" s="97" t="str">
        <f>IF(女子申込一覧表!M73="","",女子申込一覧表!M73)</f>
        <v/>
      </c>
      <c r="N175" s="98" t="str">
        <f>IF(女子申込一覧表!N73="","",女子申込一覧表!N73)</f>
        <v/>
      </c>
      <c r="O175" s="97" t="str">
        <f>IF(女子申込一覧表!O73="","",女子申込一覧表!O73)</f>
        <v/>
      </c>
      <c r="P175" s="97" t="str">
        <f>IF(女子申込一覧表!P73="","",女子申込一覧表!P73)</f>
        <v/>
      </c>
      <c r="Q175" s="98" t="str">
        <f>IF(女子申込一覧表!Q73="","",女子申込一覧表!Q73)</f>
        <v/>
      </c>
      <c r="R175" s="97" t="str">
        <f>IF(女子申込一覧表!R73="","",女子申込一覧表!R73)</f>
        <v/>
      </c>
      <c r="S175" s="97"/>
      <c r="T175" s="97"/>
      <c r="U175" s="97"/>
      <c r="V175" s="97"/>
      <c r="W175" s="97"/>
      <c r="X175" s="98"/>
      <c r="Y175" s="99"/>
      <c r="Z175" s="98"/>
      <c r="AA175" s="97" t="str">
        <f>IF(女子申込一覧表!AA73="","",女子申込一覧表!AA73)</f>
        <v/>
      </c>
      <c r="AB175" s="9"/>
      <c r="AC175" s="48">
        <f t="shared" si="202"/>
        <v>0</v>
      </c>
      <c r="AD175" s="48">
        <f t="shared" si="203"/>
        <v>0</v>
      </c>
      <c r="AE175" s="48">
        <f t="shared" si="204"/>
        <v>0</v>
      </c>
      <c r="AF175" s="48">
        <f t="shared" si="197"/>
        <v>0</v>
      </c>
      <c r="AG175" s="48">
        <f t="shared" si="205"/>
        <v>0</v>
      </c>
      <c r="AH175" s="14" t="str">
        <f>IF(I175="","",申込書!$AB$6)</f>
        <v/>
      </c>
      <c r="AI175" s="49" t="str">
        <f t="shared" si="200"/>
        <v/>
      </c>
      <c r="AJ175" s="49" t="str">
        <f t="shared" si="161"/>
        <v/>
      </c>
      <c r="AK175" s="50"/>
      <c r="AR175">
        <v>168</v>
      </c>
      <c r="AS175">
        <f t="shared" si="198"/>
        <v>0</v>
      </c>
      <c r="AT175" t="str">
        <f t="shared" si="199"/>
        <v/>
      </c>
      <c r="AU175">
        <f t="shared" si="206"/>
        <v>0</v>
      </c>
      <c r="AV175" t="str">
        <f t="shared" si="207"/>
        <v/>
      </c>
      <c r="AW175" t="str">
        <f t="shared" si="162"/>
        <v/>
      </c>
      <c r="AX175">
        <f t="shared" si="221"/>
        <v>75</v>
      </c>
      <c r="AY175">
        <f t="shared" si="164"/>
        <v>12</v>
      </c>
      <c r="AZ175">
        <v>5</v>
      </c>
      <c r="BA175" t="str">
        <f t="shared" si="208"/>
        <v xml:space="preserve"> </v>
      </c>
      <c r="BB175">
        <v>168</v>
      </c>
      <c r="BC175" t="str">
        <f t="shared" si="165"/>
        <v/>
      </c>
      <c r="BD175" t="e">
        <f t="shared" si="209"/>
        <v>#VALUE!</v>
      </c>
      <c r="BE175" t="str">
        <f t="shared" si="210"/>
        <v/>
      </c>
      <c r="BF175" t="str">
        <f t="shared" si="211"/>
        <v/>
      </c>
      <c r="BG175" t="str">
        <f t="shared" si="201"/>
        <v/>
      </c>
      <c r="BH175">
        <f t="shared" si="212"/>
        <v>0</v>
      </c>
      <c r="BI175">
        <f t="shared" si="213"/>
        <v>0</v>
      </c>
      <c r="BJ175" t="str">
        <f t="shared" si="166"/>
        <v/>
      </c>
      <c r="BK175" s="27" t="str">
        <f>女子申込一覧表!BK73</f>
        <v/>
      </c>
      <c r="BL175" s="27" t="str">
        <f>女子申込一覧表!BL73</f>
        <v/>
      </c>
      <c r="BM175" s="27" t="str">
        <f t="shared" si="214"/>
        <v/>
      </c>
      <c r="BN175" s="27" t="str">
        <f>女子申込一覧表!BN73</f>
        <v/>
      </c>
      <c r="BO175" s="27" t="str">
        <f>女子申込一覧表!BO73</f>
        <v/>
      </c>
      <c r="BP175" s="27">
        <f>女子申込一覧表!BP73</f>
        <v>0</v>
      </c>
      <c r="BQ175" s="27" t="str">
        <f>女子申込一覧表!BQ73</f>
        <v/>
      </c>
      <c r="BR175" s="27" t="str">
        <f>女子申込一覧表!BR73</f>
        <v/>
      </c>
      <c r="BS175" s="27">
        <f>女子申込一覧表!BS73</f>
        <v>0</v>
      </c>
      <c r="BT175" s="27" t="str">
        <f t="shared" si="215"/>
        <v/>
      </c>
      <c r="BU175" s="27" t="str">
        <f t="shared" si="216"/>
        <v/>
      </c>
      <c r="BV175" s="27" t="str">
        <f t="shared" si="217"/>
        <v>999:99.99</v>
      </c>
      <c r="BW175" s="27" t="str">
        <f t="shared" si="218"/>
        <v>999:99.99</v>
      </c>
      <c r="BX175" s="27" t="str">
        <f t="shared" si="219"/>
        <v>999:99.99</v>
      </c>
      <c r="BY175" s="58" t="str">
        <f t="shared" si="163"/>
        <v>1980/1/1</v>
      </c>
      <c r="CH175" s="3" t="str">
        <f t="shared" si="167"/>
        <v/>
      </c>
      <c r="CI175" s="3" t="str">
        <f t="shared" si="168"/>
        <v/>
      </c>
      <c r="CJ175" s="3">
        <f t="shared" si="169"/>
        <v>0</v>
      </c>
      <c r="CK175" s="3" t="str">
        <f t="shared" si="170"/>
        <v/>
      </c>
      <c r="CL175" s="3">
        <f t="shared" si="171"/>
        <v>0</v>
      </c>
      <c r="CM175" s="3">
        <v>2</v>
      </c>
      <c r="CN175" s="85" t="str">
        <f t="shared" si="220"/>
        <v/>
      </c>
      <c r="CO175" s="3" t="str">
        <f t="shared" si="172"/>
        <v/>
      </c>
      <c r="CS175" s="94" t="str">
        <f t="shared" si="173"/>
        <v/>
      </c>
    </row>
    <row r="176" spans="1:97" ht="24.75" customHeight="1">
      <c r="A176" s="33" t="str">
        <f t="shared" si="196"/>
        <v/>
      </c>
      <c r="B176" s="95" t="str">
        <f>IF(女子申込一覧表!B74="","",女子申込一覧表!B74)</f>
        <v/>
      </c>
      <c r="C176" s="93" t="str">
        <f>IF(女子申込一覧表!C74="","",女子申込一覧表!C74)</f>
        <v/>
      </c>
      <c r="D176" s="95" t="str">
        <f>IF(女子申込一覧表!D74="","",女子申込一覧表!D74)</f>
        <v/>
      </c>
      <c r="E176" s="96"/>
      <c r="F176" s="96"/>
      <c r="G176" s="33" t="str">
        <f>IF(女子申込一覧表!G74="","",女子申込一覧表!G74)</f>
        <v/>
      </c>
      <c r="H176" s="84" t="str">
        <f>IF(女子申込一覧表!H74="","",女子申込一覧表!H74)</f>
        <v/>
      </c>
      <c r="I176" s="97" t="str">
        <f>IF(女子申込一覧表!I74="","",女子申込一覧表!I74)</f>
        <v/>
      </c>
      <c r="J176" s="97" t="str">
        <f>IF(女子申込一覧表!J74="","",女子申込一覧表!J74)</f>
        <v/>
      </c>
      <c r="K176" s="97" t="str">
        <f>IF(女子申込一覧表!K74="","",女子申込一覧表!K74)</f>
        <v/>
      </c>
      <c r="L176" s="97" t="str">
        <f>IF(女子申込一覧表!L74="","",女子申込一覧表!L74)</f>
        <v/>
      </c>
      <c r="M176" s="97" t="str">
        <f>IF(女子申込一覧表!M74="","",女子申込一覧表!M74)</f>
        <v/>
      </c>
      <c r="N176" s="98" t="str">
        <f>IF(女子申込一覧表!N74="","",女子申込一覧表!N74)</f>
        <v/>
      </c>
      <c r="O176" s="97" t="str">
        <f>IF(女子申込一覧表!O74="","",女子申込一覧表!O74)</f>
        <v/>
      </c>
      <c r="P176" s="97" t="str">
        <f>IF(女子申込一覧表!P74="","",女子申込一覧表!P74)</f>
        <v/>
      </c>
      <c r="Q176" s="98" t="str">
        <f>IF(女子申込一覧表!Q74="","",女子申込一覧表!Q74)</f>
        <v/>
      </c>
      <c r="R176" s="97" t="str">
        <f>IF(女子申込一覧表!R74="","",女子申込一覧表!R74)</f>
        <v/>
      </c>
      <c r="S176" s="97"/>
      <c r="T176" s="97"/>
      <c r="U176" s="97"/>
      <c r="V176" s="97"/>
      <c r="W176" s="97"/>
      <c r="X176" s="98"/>
      <c r="Y176" s="99"/>
      <c r="Z176" s="98"/>
      <c r="AA176" s="97" t="str">
        <f>IF(女子申込一覧表!AA74="","",女子申込一覧表!AA74)</f>
        <v/>
      </c>
      <c r="AB176" s="9"/>
      <c r="AC176" s="48">
        <f t="shared" si="202"/>
        <v>0</v>
      </c>
      <c r="AD176" s="48">
        <f t="shared" si="203"/>
        <v>0</v>
      </c>
      <c r="AE176" s="48">
        <f t="shared" si="204"/>
        <v>0</v>
      </c>
      <c r="AF176" s="48">
        <f t="shared" si="197"/>
        <v>0</v>
      </c>
      <c r="AG176" s="48">
        <f t="shared" si="205"/>
        <v>0</v>
      </c>
      <c r="AH176" s="14" t="str">
        <f>IF(I176="","",申込書!$AB$6)</f>
        <v/>
      </c>
      <c r="AI176" s="49" t="str">
        <f t="shared" si="200"/>
        <v/>
      </c>
      <c r="AJ176" s="49" t="str">
        <f t="shared" si="161"/>
        <v/>
      </c>
      <c r="AK176" s="50"/>
      <c r="AR176">
        <v>169</v>
      </c>
      <c r="AS176">
        <f t="shared" si="198"/>
        <v>0</v>
      </c>
      <c r="AT176" t="str">
        <f t="shared" si="199"/>
        <v/>
      </c>
      <c r="AU176">
        <f t="shared" si="206"/>
        <v>0</v>
      </c>
      <c r="AV176" t="str">
        <f t="shared" si="207"/>
        <v/>
      </c>
      <c r="AW176" t="str">
        <f t="shared" si="162"/>
        <v/>
      </c>
      <c r="AX176">
        <f t="shared" si="221"/>
        <v>75</v>
      </c>
      <c r="AY176">
        <f t="shared" si="164"/>
        <v>12</v>
      </c>
      <c r="AZ176">
        <v>5</v>
      </c>
      <c r="BA176" t="str">
        <f t="shared" si="208"/>
        <v xml:space="preserve"> </v>
      </c>
      <c r="BB176">
        <v>169</v>
      </c>
      <c r="BC176" t="str">
        <f t="shared" si="165"/>
        <v/>
      </c>
      <c r="BD176" t="e">
        <f t="shared" si="209"/>
        <v>#VALUE!</v>
      </c>
      <c r="BE176" t="str">
        <f t="shared" si="210"/>
        <v/>
      </c>
      <c r="BF176" t="str">
        <f t="shared" si="211"/>
        <v/>
      </c>
      <c r="BG176" t="str">
        <f t="shared" si="201"/>
        <v/>
      </c>
      <c r="BH176">
        <f t="shared" si="212"/>
        <v>0</v>
      </c>
      <c r="BI176">
        <f t="shared" si="213"/>
        <v>0</v>
      </c>
      <c r="BJ176" t="str">
        <f t="shared" si="166"/>
        <v/>
      </c>
      <c r="BK176" s="27" t="str">
        <f>女子申込一覧表!BK74</f>
        <v/>
      </c>
      <c r="BL176" s="27" t="str">
        <f>女子申込一覧表!BL74</f>
        <v/>
      </c>
      <c r="BM176" s="27" t="str">
        <f t="shared" si="214"/>
        <v/>
      </c>
      <c r="BN176" s="27" t="str">
        <f>女子申込一覧表!BN74</f>
        <v/>
      </c>
      <c r="BO176" s="27" t="str">
        <f>女子申込一覧表!BO74</f>
        <v/>
      </c>
      <c r="BP176" s="27">
        <f>女子申込一覧表!BP74</f>
        <v>0</v>
      </c>
      <c r="BQ176" s="27" t="str">
        <f>女子申込一覧表!BQ74</f>
        <v/>
      </c>
      <c r="BR176" s="27" t="str">
        <f>女子申込一覧表!BR74</f>
        <v/>
      </c>
      <c r="BS176" s="27">
        <f>女子申込一覧表!BS74</f>
        <v>0</v>
      </c>
      <c r="BT176" s="27" t="str">
        <f t="shared" si="215"/>
        <v/>
      </c>
      <c r="BU176" s="27" t="str">
        <f t="shared" si="216"/>
        <v/>
      </c>
      <c r="BV176" s="27" t="str">
        <f t="shared" si="217"/>
        <v>999:99.99</v>
      </c>
      <c r="BW176" s="27" t="str">
        <f t="shared" si="218"/>
        <v>999:99.99</v>
      </c>
      <c r="BX176" s="27" t="str">
        <f t="shared" si="219"/>
        <v>999:99.99</v>
      </c>
      <c r="BY176" s="58" t="str">
        <f t="shared" si="163"/>
        <v>1980/1/1</v>
      </c>
      <c r="CH176" s="3" t="str">
        <f t="shared" si="167"/>
        <v/>
      </c>
      <c r="CI176" s="3" t="str">
        <f t="shared" si="168"/>
        <v/>
      </c>
      <c r="CJ176" s="3">
        <f t="shared" si="169"/>
        <v>0</v>
      </c>
      <c r="CK176" s="3" t="str">
        <f t="shared" si="170"/>
        <v/>
      </c>
      <c r="CL176" s="3">
        <f t="shared" si="171"/>
        <v>0</v>
      </c>
      <c r="CM176" s="3">
        <v>2</v>
      </c>
      <c r="CN176" s="85" t="str">
        <f t="shared" si="220"/>
        <v/>
      </c>
      <c r="CO176" s="3" t="str">
        <f t="shared" si="172"/>
        <v/>
      </c>
      <c r="CS176" s="94" t="str">
        <f t="shared" si="173"/>
        <v/>
      </c>
    </row>
    <row r="177" spans="1:97" ht="24.75" customHeight="1">
      <c r="A177" s="33" t="str">
        <f t="shared" si="196"/>
        <v/>
      </c>
      <c r="B177" s="95" t="str">
        <f>IF(女子申込一覧表!B75="","",女子申込一覧表!B75)</f>
        <v/>
      </c>
      <c r="C177" s="93" t="str">
        <f>IF(女子申込一覧表!C75="","",女子申込一覧表!C75)</f>
        <v/>
      </c>
      <c r="D177" s="95" t="str">
        <f>IF(女子申込一覧表!D75="","",女子申込一覧表!D75)</f>
        <v/>
      </c>
      <c r="E177" s="96"/>
      <c r="F177" s="96"/>
      <c r="G177" s="33" t="str">
        <f>IF(女子申込一覧表!G75="","",女子申込一覧表!G75)</f>
        <v/>
      </c>
      <c r="H177" s="84" t="str">
        <f>IF(女子申込一覧表!H75="","",女子申込一覧表!H75)</f>
        <v/>
      </c>
      <c r="I177" s="97" t="str">
        <f>IF(女子申込一覧表!I75="","",女子申込一覧表!I75)</f>
        <v/>
      </c>
      <c r="J177" s="97" t="str">
        <f>IF(女子申込一覧表!J75="","",女子申込一覧表!J75)</f>
        <v/>
      </c>
      <c r="K177" s="97" t="str">
        <f>IF(女子申込一覧表!K75="","",女子申込一覧表!K75)</f>
        <v/>
      </c>
      <c r="L177" s="97" t="str">
        <f>IF(女子申込一覧表!L75="","",女子申込一覧表!L75)</f>
        <v/>
      </c>
      <c r="M177" s="97" t="str">
        <f>IF(女子申込一覧表!M75="","",女子申込一覧表!M75)</f>
        <v/>
      </c>
      <c r="N177" s="98" t="str">
        <f>IF(女子申込一覧表!N75="","",女子申込一覧表!N75)</f>
        <v/>
      </c>
      <c r="O177" s="97" t="str">
        <f>IF(女子申込一覧表!O75="","",女子申込一覧表!O75)</f>
        <v/>
      </c>
      <c r="P177" s="97" t="str">
        <f>IF(女子申込一覧表!P75="","",女子申込一覧表!P75)</f>
        <v/>
      </c>
      <c r="Q177" s="98" t="str">
        <f>IF(女子申込一覧表!Q75="","",女子申込一覧表!Q75)</f>
        <v/>
      </c>
      <c r="R177" s="97" t="str">
        <f>IF(女子申込一覧表!R75="","",女子申込一覧表!R75)</f>
        <v/>
      </c>
      <c r="S177" s="97"/>
      <c r="T177" s="97"/>
      <c r="U177" s="97"/>
      <c r="V177" s="97"/>
      <c r="W177" s="97"/>
      <c r="X177" s="98"/>
      <c r="Y177" s="99"/>
      <c r="Z177" s="98"/>
      <c r="AA177" s="97" t="str">
        <f>IF(女子申込一覧表!AA75="","",女子申込一覧表!AA75)</f>
        <v/>
      </c>
      <c r="AB177" s="9"/>
      <c r="AC177" s="48">
        <f t="shared" si="202"/>
        <v>0</v>
      </c>
      <c r="AD177" s="48">
        <f t="shared" si="203"/>
        <v>0</v>
      </c>
      <c r="AE177" s="48">
        <f t="shared" si="204"/>
        <v>0</v>
      </c>
      <c r="AF177" s="48">
        <f t="shared" si="197"/>
        <v>0</v>
      </c>
      <c r="AG177" s="48">
        <f t="shared" si="205"/>
        <v>0</v>
      </c>
      <c r="AH177" s="14" t="str">
        <f>IF(I177="","",申込書!$AB$6)</f>
        <v/>
      </c>
      <c r="AI177" s="49" t="str">
        <f t="shared" si="200"/>
        <v/>
      </c>
      <c r="AJ177" s="49" t="str">
        <f t="shared" si="161"/>
        <v/>
      </c>
      <c r="AK177" s="50"/>
      <c r="AR177">
        <v>170</v>
      </c>
      <c r="AS177">
        <f t="shared" si="198"/>
        <v>0</v>
      </c>
      <c r="AT177" t="str">
        <f t="shared" si="199"/>
        <v/>
      </c>
      <c r="AU177">
        <f t="shared" si="206"/>
        <v>0</v>
      </c>
      <c r="AV177" t="str">
        <f t="shared" si="207"/>
        <v/>
      </c>
      <c r="AW177" t="str">
        <f t="shared" si="162"/>
        <v/>
      </c>
      <c r="AX177">
        <f t="shared" si="221"/>
        <v>75</v>
      </c>
      <c r="AY177">
        <f t="shared" si="164"/>
        <v>12</v>
      </c>
      <c r="AZ177">
        <v>5</v>
      </c>
      <c r="BA177" t="str">
        <f t="shared" si="208"/>
        <v xml:space="preserve"> </v>
      </c>
      <c r="BB177">
        <v>170</v>
      </c>
      <c r="BC177" t="str">
        <f t="shared" si="165"/>
        <v/>
      </c>
      <c r="BD177" t="e">
        <f t="shared" si="209"/>
        <v>#VALUE!</v>
      </c>
      <c r="BE177" t="str">
        <f t="shared" si="210"/>
        <v/>
      </c>
      <c r="BF177" t="str">
        <f t="shared" si="211"/>
        <v/>
      </c>
      <c r="BG177" t="str">
        <f t="shared" si="201"/>
        <v/>
      </c>
      <c r="BH177">
        <f t="shared" si="212"/>
        <v>0</v>
      </c>
      <c r="BI177">
        <f t="shared" si="213"/>
        <v>0</v>
      </c>
      <c r="BJ177" t="str">
        <f t="shared" si="166"/>
        <v/>
      </c>
      <c r="BK177" s="27" t="str">
        <f>女子申込一覧表!BK75</f>
        <v/>
      </c>
      <c r="BL177" s="27" t="str">
        <f>女子申込一覧表!BL75</f>
        <v/>
      </c>
      <c r="BM177" s="27" t="str">
        <f t="shared" si="214"/>
        <v/>
      </c>
      <c r="BN177" s="27" t="str">
        <f>女子申込一覧表!BN75</f>
        <v/>
      </c>
      <c r="BO177" s="27" t="str">
        <f>女子申込一覧表!BO75</f>
        <v/>
      </c>
      <c r="BP177" s="27">
        <f>女子申込一覧表!BP75</f>
        <v>0</v>
      </c>
      <c r="BQ177" s="27" t="str">
        <f>女子申込一覧表!BQ75</f>
        <v/>
      </c>
      <c r="BR177" s="27" t="str">
        <f>女子申込一覧表!BR75</f>
        <v/>
      </c>
      <c r="BS177" s="27">
        <f>女子申込一覧表!BS75</f>
        <v>0</v>
      </c>
      <c r="BT177" s="27" t="str">
        <f t="shared" si="215"/>
        <v/>
      </c>
      <c r="BU177" s="27" t="str">
        <f t="shared" si="216"/>
        <v/>
      </c>
      <c r="BV177" s="27" t="str">
        <f t="shared" si="217"/>
        <v>999:99.99</v>
      </c>
      <c r="BW177" s="27" t="str">
        <f t="shared" si="218"/>
        <v>999:99.99</v>
      </c>
      <c r="BX177" s="27" t="str">
        <f t="shared" si="219"/>
        <v>999:99.99</v>
      </c>
      <c r="BY177" s="58" t="str">
        <f t="shared" si="163"/>
        <v>1980/1/1</v>
      </c>
      <c r="CH177" s="3" t="str">
        <f t="shared" si="167"/>
        <v/>
      </c>
      <c r="CI177" s="3" t="str">
        <f t="shared" si="168"/>
        <v/>
      </c>
      <c r="CJ177" s="3">
        <f t="shared" si="169"/>
        <v>0</v>
      </c>
      <c r="CK177" s="3" t="str">
        <f t="shared" si="170"/>
        <v/>
      </c>
      <c r="CL177" s="3">
        <f t="shared" si="171"/>
        <v>0</v>
      </c>
      <c r="CM177" s="3">
        <v>2</v>
      </c>
      <c r="CN177" s="85" t="str">
        <f t="shared" si="220"/>
        <v/>
      </c>
      <c r="CO177" s="3" t="str">
        <f t="shared" si="172"/>
        <v/>
      </c>
      <c r="CS177" s="94" t="str">
        <f t="shared" si="173"/>
        <v/>
      </c>
    </row>
    <row r="178" spans="1:97" ht="24.75" customHeight="1">
      <c r="A178" s="33" t="str">
        <f t="shared" si="196"/>
        <v/>
      </c>
      <c r="B178" s="95" t="str">
        <f>IF(女子申込一覧表!B76="","",女子申込一覧表!B76)</f>
        <v/>
      </c>
      <c r="C178" s="93" t="str">
        <f>IF(女子申込一覧表!C76="","",女子申込一覧表!C76)</f>
        <v/>
      </c>
      <c r="D178" s="95" t="str">
        <f>IF(女子申込一覧表!D76="","",女子申込一覧表!D76)</f>
        <v/>
      </c>
      <c r="E178" s="96"/>
      <c r="F178" s="96"/>
      <c r="G178" s="33" t="str">
        <f>IF(女子申込一覧表!G76="","",女子申込一覧表!G76)</f>
        <v/>
      </c>
      <c r="H178" s="84" t="str">
        <f>IF(女子申込一覧表!H76="","",女子申込一覧表!H76)</f>
        <v/>
      </c>
      <c r="I178" s="97" t="str">
        <f>IF(女子申込一覧表!I76="","",女子申込一覧表!I76)</f>
        <v/>
      </c>
      <c r="J178" s="97" t="str">
        <f>IF(女子申込一覧表!J76="","",女子申込一覧表!J76)</f>
        <v/>
      </c>
      <c r="K178" s="97" t="str">
        <f>IF(女子申込一覧表!K76="","",女子申込一覧表!K76)</f>
        <v/>
      </c>
      <c r="L178" s="97" t="str">
        <f>IF(女子申込一覧表!L76="","",女子申込一覧表!L76)</f>
        <v/>
      </c>
      <c r="M178" s="97" t="str">
        <f>IF(女子申込一覧表!M76="","",女子申込一覧表!M76)</f>
        <v/>
      </c>
      <c r="N178" s="98" t="str">
        <f>IF(女子申込一覧表!N76="","",女子申込一覧表!N76)</f>
        <v/>
      </c>
      <c r="O178" s="97" t="str">
        <f>IF(女子申込一覧表!O76="","",女子申込一覧表!O76)</f>
        <v/>
      </c>
      <c r="P178" s="97" t="str">
        <f>IF(女子申込一覧表!P76="","",女子申込一覧表!P76)</f>
        <v/>
      </c>
      <c r="Q178" s="98" t="str">
        <f>IF(女子申込一覧表!Q76="","",女子申込一覧表!Q76)</f>
        <v/>
      </c>
      <c r="R178" s="97" t="str">
        <f>IF(女子申込一覧表!R76="","",女子申込一覧表!R76)</f>
        <v/>
      </c>
      <c r="S178" s="97"/>
      <c r="T178" s="97"/>
      <c r="U178" s="97"/>
      <c r="V178" s="97"/>
      <c r="W178" s="97"/>
      <c r="X178" s="98"/>
      <c r="Y178" s="99"/>
      <c r="Z178" s="98"/>
      <c r="AA178" s="97" t="str">
        <f>IF(女子申込一覧表!AA76="","",女子申込一覧表!AA76)</f>
        <v/>
      </c>
      <c r="AB178" s="9"/>
      <c r="AC178" s="48">
        <f t="shared" si="202"/>
        <v>0</v>
      </c>
      <c r="AD178" s="48">
        <f t="shared" si="203"/>
        <v>0</v>
      </c>
      <c r="AE178" s="48">
        <f t="shared" si="204"/>
        <v>0</v>
      </c>
      <c r="AF178" s="48">
        <f t="shared" si="197"/>
        <v>0</v>
      </c>
      <c r="AG178" s="48">
        <f t="shared" si="205"/>
        <v>0</v>
      </c>
      <c r="AH178" s="14" t="str">
        <f>IF(I178="","",申込書!$AB$6)</f>
        <v/>
      </c>
      <c r="AI178" s="49" t="str">
        <f t="shared" si="200"/>
        <v/>
      </c>
      <c r="AJ178" s="49" t="str">
        <f t="shared" si="161"/>
        <v/>
      </c>
      <c r="AK178" s="50"/>
      <c r="AR178">
        <v>171</v>
      </c>
      <c r="AS178">
        <f t="shared" si="198"/>
        <v>0</v>
      </c>
      <c r="AT178" t="str">
        <f t="shared" si="199"/>
        <v/>
      </c>
      <c r="AU178">
        <f t="shared" si="206"/>
        <v>0</v>
      </c>
      <c r="AV178" t="str">
        <f t="shared" si="207"/>
        <v/>
      </c>
      <c r="AW178" t="str">
        <f t="shared" si="162"/>
        <v/>
      </c>
      <c r="AX178">
        <f t="shared" si="221"/>
        <v>75</v>
      </c>
      <c r="AY178">
        <f t="shared" si="164"/>
        <v>12</v>
      </c>
      <c r="AZ178">
        <v>5</v>
      </c>
      <c r="BA178" t="str">
        <f t="shared" si="208"/>
        <v xml:space="preserve"> </v>
      </c>
      <c r="BB178">
        <v>171</v>
      </c>
      <c r="BC178" t="str">
        <f t="shared" si="165"/>
        <v/>
      </c>
      <c r="BD178" t="e">
        <f t="shared" si="209"/>
        <v>#VALUE!</v>
      </c>
      <c r="BE178" t="str">
        <f t="shared" si="210"/>
        <v/>
      </c>
      <c r="BF178" t="str">
        <f t="shared" si="211"/>
        <v/>
      </c>
      <c r="BG178" t="str">
        <f t="shared" si="201"/>
        <v/>
      </c>
      <c r="BH178">
        <f t="shared" si="212"/>
        <v>0</v>
      </c>
      <c r="BI178">
        <f t="shared" si="213"/>
        <v>0</v>
      </c>
      <c r="BJ178" t="str">
        <f t="shared" si="166"/>
        <v/>
      </c>
      <c r="BK178" s="27" t="str">
        <f>女子申込一覧表!BK76</f>
        <v/>
      </c>
      <c r="BL178" s="27" t="str">
        <f>女子申込一覧表!BL76</f>
        <v/>
      </c>
      <c r="BM178" s="27" t="str">
        <f t="shared" si="214"/>
        <v/>
      </c>
      <c r="BN178" s="27" t="str">
        <f>女子申込一覧表!BN76</f>
        <v/>
      </c>
      <c r="BO178" s="27" t="str">
        <f>女子申込一覧表!BO76</f>
        <v/>
      </c>
      <c r="BP178" s="27">
        <f>女子申込一覧表!BP76</f>
        <v>0</v>
      </c>
      <c r="BQ178" s="27" t="str">
        <f>女子申込一覧表!BQ76</f>
        <v/>
      </c>
      <c r="BR178" s="27" t="str">
        <f>女子申込一覧表!BR76</f>
        <v/>
      </c>
      <c r="BS178" s="27">
        <f>女子申込一覧表!BS76</f>
        <v>0</v>
      </c>
      <c r="BT178" s="27" t="str">
        <f t="shared" si="215"/>
        <v/>
      </c>
      <c r="BU178" s="27" t="str">
        <f t="shared" si="216"/>
        <v/>
      </c>
      <c r="BV178" s="27" t="str">
        <f t="shared" si="217"/>
        <v>999:99.99</v>
      </c>
      <c r="BW178" s="27" t="str">
        <f t="shared" si="218"/>
        <v>999:99.99</v>
      </c>
      <c r="BX178" s="27" t="str">
        <f t="shared" si="219"/>
        <v>999:99.99</v>
      </c>
      <c r="BY178" s="58" t="str">
        <f t="shared" si="163"/>
        <v>1980/1/1</v>
      </c>
      <c r="CH178" s="3" t="str">
        <f t="shared" si="167"/>
        <v/>
      </c>
      <c r="CI178" s="3" t="str">
        <f t="shared" si="168"/>
        <v/>
      </c>
      <c r="CJ178" s="3">
        <f t="shared" si="169"/>
        <v>0</v>
      </c>
      <c r="CK178" s="3" t="str">
        <f t="shared" si="170"/>
        <v/>
      </c>
      <c r="CL178" s="3">
        <f t="shared" si="171"/>
        <v>0</v>
      </c>
      <c r="CM178" s="3">
        <v>2</v>
      </c>
      <c r="CN178" s="85" t="str">
        <f t="shared" si="220"/>
        <v/>
      </c>
      <c r="CO178" s="3" t="str">
        <f t="shared" si="172"/>
        <v/>
      </c>
      <c r="CS178" s="94" t="str">
        <f t="shared" si="173"/>
        <v/>
      </c>
    </row>
    <row r="179" spans="1:97" ht="24.75" customHeight="1">
      <c r="A179" s="33" t="str">
        <f t="shared" si="196"/>
        <v/>
      </c>
      <c r="B179" s="95" t="str">
        <f>IF(女子申込一覧表!B77="","",女子申込一覧表!B77)</f>
        <v/>
      </c>
      <c r="C179" s="93" t="str">
        <f>IF(女子申込一覧表!C77="","",女子申込一覧表!C77)</f>
        <v/>
      </c>
      <c r="D179" s="95" t="str">
        <f>IF(女子申込一覧表!D77="","",女子申込一覧表!D77)</f>
        <v/>
      </c>
      <c r="E179" s="96"/>
      <c r="F179" s="96"/>
      <c r="G179" s="33" t="str">
        <f>IF(女子申込一覧表!G77="","",女子申込一覧表!G77)</f>
        <v/>
      </c>
      <c r="H179" s="84" t="str">
        <f>IF(女子申込一覧表!H77="","",女子申込一覧表!H77)</f>
        <v/>
      </c>
      <c r="I179" s="97" t="str">
        <f>IF(女子申込一覧表!I77="","",女子申込一覧表!I77)</f>
        <v/>
      </c>
      <c r="J179" s="97" t="str">
        <f>IF(女子申込一覧表!J77="","",女子申込一覧表!J77)</f>
        <v/>
      </c>
      <c r="K179" s="97" t="str">
        <f>IF(女子申込一覧表!K77="","",女子申込一覧表!K77)</f>
        <v/>
      </c>
      <c r="L179" s="97" t="str">
        <f>IF(女子申込一覧表!L77="","",女子申込一覧表!L77)</f>
        <v/>
      </c>
      <c r="M179" s="97" t="str">
        <f>IF(女子申込一覧表!M77="","",女子申込一覧表!M77)</f>
        <v/>
      </c>
      <c r="N179" s="98" t="str">
        <f>IF(女子申込一覧表!N77="","",女子申込一覧表!N77)</f>
        <v/>
      </c>
      <c r="O179" s="97" t="str">
        <f>IF(女子申込一覧表!O77="","",女子申込一覧表!O77)</f>
        <v/>
      </c>
      <c r="P179" s="97" t="str">
        <f>IF(女子申込一覧表!P77="","",女子申込一覧表!P77)</f>
        <v/>
      </c>
      <c r="Q179" s="98" t="str">
        <f>IF(女子申込一覧表!Q77="","",女子申込一覧表!Q77)</f>
        <v/>
      </c>
      <c r="R179" s="97" t="str">
        <f>IF(女子申込一覧表!R77="","",女子申込一覧表!R77)</f>
        <v/>
      </c>
      <c r="S179" s="97"/>
      <c r="T179" s="97"/>
      <c r="U179" s="97"/>
      <c r="V179" s="97"/>
      <c r="W179" s="97"/>
      <c r="X179" s="98"/>
      <c r="Y179" s="99"/>
      <c r="Z179" s="98"/>
      <c r="AA179" s="97" t="str">
        <f>IF(女子申込一覧表!AA77="","",女子申込一覧表!AA77)</f>
        <v/>
      </c>
      <c r="AB179" s="9"/>
      <c r="AC179" s="48">
        <f t="shared" si="202"/>
        <v>0</v>
      </c>
      <c r="AD179" s="48">
        <f t="shared" si="203"/>
        <v>0</v>
      </c>
      <c r="AE179" s="48">
        <f t="shared" si="204"/>
        <v>0</v>
      </c>
      <c r="AF179" s="48">
        <f t="shared" si="197"/>
        <v>0</v>
      </c>
      <c r="AG179" s="48">
        <f t="shared" si="205"/>
        <v>0</v>
      </c>
      <c r="AH179" s="14" t="str">
        <f>IF(I179="","",申込書!$AB$6)</f>
        <v/>
      </c>
      <c r="AI179" s="49" t="str">
        <f t="shared" si="200"/>
        <v/>
      </c>
      <c r="AJ179" s="49" t="str">
        <f t="shared" si="161"/>
        <v/>
      </c>
      <c r="AK179" s="50"/>
      <c r="AR179">
        <v>172</v>
      </c>
      <c r="AS179">
        <f t="shared" si="198"/>
        <v>0</v>
      </c>
      <c r="AT179" t="str">
        <f t="shared" si="199"/>
        <v/>
      </c>
      <c r="AU179">
        <f t="shared" si="206"/>
        <v>0</v>
      </c>
      <c r="AV179" t="str">
        <f t="shared" si="207"/>
        <v/>
      </c>
      <c r="AW179" t="str">
        <f t="shared" si="162"/>
        <v/>
      </c>
      <c r="AX179">
        <f t="shared" si="221"/>
        <v>75</v>
      </c>
      <c r="AY179">
        <f t="shared" si="164"/>
        <v>12</v>
      </c>
      <c r="AZ179">
        <v>5</v>
      </c>
      <c r="BA179" t="str">
        <f t="shared" si="208"/>
        <v xml:space="preserve"> </v>
      </c>
      <c r="BB179">
        <v>172</v>
      </c>
      <c r="BC179" t="str">
        <f t="shared" si="165"/>
        <v/>
      </c>
      <c r="BD179" t="e">
        <f t="shared" si="209"/>
        <v>#VALUE!</v>
      </c>
      <c r="BE179" t="str">
        <f t="shared" si="210"/>
        <v/>
      </c>
      <c r="BF179" t="str">
        <f t="shared" si="211"/>
        <v/>
      </c>
      <c r="BG179" t="str">
        <f t="shared" si="201"/>
        <v/>
      </c>
      <c r="BH179">
        <f t="shared" si="212"/>
        <v>0</v>
      </c>
      <c r="BI179">
        <f t="shared" si="213"/>
        <v>0</v>
      </c>
      <c r="BJ179" t="str">
        <f t="shared" si="166"/>
        <v/>
      </c>
      <c r="BK179" s="27" t="str">
        <f>女子申込一覧表!BK77</f>
        <v/>
      </c>
      <c r="BL179" s="27" t="str">
        <f>女子申込一覧表!BL77</f>
        <v/>
      </c>
      <c r="BM179" s="27" t="str">
        <f t="shared" si="214"/>
        <v/>
      </c>
      <c r="BN179" s="27" t="str">
        <f>女子申込一覧表!BN77</f>
        <v/>
      </c>
      <c r="BO179" s="27" t="str">
        <f>女子申込一覧表!BO77</f>
        <v/>
      </c>
      <c r="BP179" s="27">
        <f>女子申込一覧表!BP77</f>
        <v>0</v>
      </c>
      <c r="BQ179" s="27" t="str">
        <f>女子申込一覧表!BQ77</f>
        <v/>
      </c>
      <c r="BR179" s="27" t="str">
        <f>女子申込一覧表!BR77</f>
        <v/>
      </c>
      <c r="BS179" s="27">
        <f>女子申込一覧表!BS77</f>
        <v>0</v>
      </c>
      <c r="BT179" s="27" t="str">
        <f t="shared" si="215"/>
        <v/>
      </c>
      <c r="BU179" s="27" t="str">
        <f t="shared" si="216"/>
        <v/>
      </c>
      <c r="BV179" s="27" t="str">
        <f t="shared" si="217"/>
        <v>999:99.99</v>
      </c>
      <c r="BW179" s="27" t="str">
        <f t="shared" si="218"/>
        <v>999:99.99</v>
      </c>
      <c r="BX179" s="27" t="str">
        <f t="shared" si="219"/>
        <v>999:99.99</v>
      </c>
      <c r="BY179" s="58" t="str">
        <f t="shared" si="163"/>
        <v>1980/1/1</v>
      </c>
      <c r="CH179" s="3" t="str">
        <f t="shared" si="167"/>
        <v/>
      </c>
      <c r="CI179" s="3" t="str">
        <f t="shared" si="168"/>
        <v/>
      </c>
      <c r="CJ179" s="3">
        <f t="shared" si="169"/>
        <v>0</v>
      </c>
      <c r="CK179" s="3" t="str">
        <f t="shared" si="170"/>
        <v/>
      </c>
      <c r="CL179" s="3">
        <f t="shared" si="171"/>
        <v>0</v>
      </c>
      <c r="CM179" s="3">
        <v>2</v>
      </c>
      <c r="CN179" s="85" t="str">
        <f t="shared" si="220"/>
        <v/>
      </c>
      <c r="CO179" s="3" t="str">
        <f t="shared" si="172"/>
        <v/>
      </c>
      <c r="CS179" s="94" t="str">
        <f t="shared" si="173"/>
        <v/>
      </c>
    </row>
    <row r="180" spans="1:97" ht="24.75" customHeight="1">
      <c r="A180" s="33" t="str">
        <f t="shared" si="196"/>
        <v/>
      </c>
      <c r="B180" s="95" t="str">
        <f>IF(女子申込一覧表!B78="","",女子申込一覧表!B78)</f>
        <v/>
      </c>
      <c r="C180" s="93" t="str">
        <f>IF(女子申込一覧表!C78="","",女子申込一覧表!C78)</f>
        <v/>
      </c>
      <c r="D180" s="95" t="str">
        <f>IF(女子申込一覧表!D78="","",女子申込一覧表!D78)</f>
        <v/>
      </c>
      <c r="E180" s="96"/>
      <c r="F180" s="96"/>
      <c r="G180" s="33" t="str">
        <f>IF(女子申込一覧表!G78="","",女子申込一覧表!G78)</f>
        <v/>
      </c>
      <c r="H180" s="84" t="str">
        <f>IF(女子申込一覧表!H78="","",女子申込一覧表!H78)</f>
        <v/>
      </c>
      <c r="I180" s="97" t="str">
        <f>IF(女子申込一覧表!I78="","",女子申込一覧表!I78)</f>
        <v/>
      </c>
      <c r="J180" s="97" t="str">
        <f>IF(女子申込一覧表!J78="","",女子申込一覧表!J78)</f>
        <v/>
      </c>
      <c r="K180" s="97" t="str">
        <f>IF(女子申込一覧表!K78="","",女子申込一覧表!K78)</f>
        <v/>
      </c>
      <c r="L180" s="97" t="str">
        <f>IF(女子申込一覧表!L78="","",女子申込一覧表!L78)</f>
        <v/>
      </c>
      <c r="M180" s="97" t="str">
        <f>IF(女子申込一覧表!M78="","",女子申込一覧表!M78)</f>
        <v/>
      </c>
      <c r="N180" s="98" t="str">
        <f>IF(女子申込一覧表!N78="","",女子申込一覧表!N78)</f>
        <v/>
      </c>
      <c r="O180" s="97" t="str">
        <f>IF(女子申込一覧表!O78="","",女子申込一覧表!O78)</f>
        <v/>
      </c>
      <c r="P180" s="97" t="str">
        <f>IF(女子申込一覧表!P78="","",女子申込一覧表!P78)</f>
        <v/>
      </c>
      <c r="Q180" s="98" t="str">
        <f>IF(女子申込一覧表!Q78="","",女子申込一覧表!Q78)</f>
        <v/>
      </c>
      <c r="R180" s="97" t="str">
        <f>IF(女子申込一覧表!R78="","",女子申込一覧表!R78)</f>
        <v/>
      </c>
      <c r="S180" s="97"/>
      <c r="T180" s="97"/>
      <c r="U180" s="97"/>
      <c r="V180" s="97"/>
      <c r="W180" s="97"/>
      <c r="X180" s="98"/>
      <c r="Y180" s="99"/>
      <c r="Z180" s="98"/>
      <c r="AA180" s="97" t="str">
        <f>IF(女子申込一覧表!AA78="","",女子申込一覧表!AA78)</f>
        <v/>
      </c>
      <c r="AB180" s="9"/>
      <c r="AC180" s="48">
        <f t="shared" si="202"/>
        <v>0</v>
      </c>
      <c r="AD180" s="48">
        <f t="shared" si="203"/>
        <v>0</v>
      </c>
      <c r="AE180" s="48">
        <f t="shared" si="204"/>
        <v>0</v>
      </c>
      <c r="AF180" s="48">
        <f t="shared" si="197"/>
        <v>0</v>
      </c>
      <c r="AG180" s="48">
        <f t="shared" si="205"/>
        <v>0</v>
      </c>
      <c r="AH180" s="14" t="str">
        <f>IF(I180="","",申込書!$AB$6)</f>
        <v/>
      </c>
      <c r="AI180" s="49" t="str">
        <f t="shared" si="200"/>
        <v/>
      </c>
      <c r="AJ180" s="49" t="str">
        <f t="shared" si="161"/>
        <v/>
      </c>
      <c r="AK180" s="50"/>
      <c r="AR180">
        <v>173</v>
      </c>
      <c r="AS180">
        <f t="shared" si="198"/>
        <v>0</v>
      </c>
      <c r="AT180" t="str">
        <f t="shared" si="199"/>
        <v/>
      </c>
      <c r="AU180">
        <f t="shared" si="206"/>
        <v>0</v>
      </c>
      <c r="AV180" t="str">
        <f t="shared" si="207"/>
        <v/>
      </c>
      <c r="AW180" t="str">
        <f t="shared" si="162"/>
        <v/>
      </c>
      <c r="AX180">
        <f t="shared" si="221"/>
        <v>75</v>
      </c>
      <c r="AY180">
        <f t="shared" si="164"/>
        <v>12</v>
      </c>
      <c r="AZ180">
        <v>5</v>
      </c>
      <c r="BA180" t="str">
        <f t="shared" si="208"/>
        <v xml:space="preserve"> </v>
      </c>
      <c r="BB180">
        <v>173</v>
      </c>
      <c r="BC180" t="str">
        <f t="shared" si="165"/>
        <v/>
      </c>
      <c r="BD180" t="e">
        <f t="shared" si="209"/>
        <v>#VALUE!</v>
      </c>
      <c r="BE180" t="str">
        <f t="shared" si="210"/>
        <v/>
      </c>
      <c r="BF180" t="str">
        <f t="shared" si="211"/>
        <v/>
      </c>
      <c r="BG180" t="str">
        <f t="shared" si="201"/>
        <v/>
      </c>
      <c r="BH180">
        <f t="shared" si="212"/>
        <v>0</v>
      </c>
      <c r="BI180">
        <f t="shared" si="213"/>
        <v>0</v>
      </c>
      <c r="BJ180" t="str">
        <f t="shared" si="166"/>
        <v/>
      </c>
      <c r="BK180" s="27" t="str">
        <f>女子申込一覧表!BK78</f>
        <v/>
      </c>
      <c r="BL180" s="27" t="str">
        <f>女子申込一覧表!BL78</f>
        <v/>
      </c>
      <c r="BM180" s="27" t="str">
        <f t="shared" si="214"/>
        <v/>
      </c>
      <c r="BN180" s="27" t="str">
        <f>女子申込一覧表!BN78</f>
        <v/>
      </c>
      <c r="BO180" s="27" t="str">
        <f>女子申込一覧表!BO78</f>
        <v/>
      </c>
      <c r="BP180" s="27">
        <f>女子申込一覧表!BP78</f>
        <v>0</v>
      </c>
      <c r="BQ180" s="27" t="str">
        <f>女子申込一覧表!BQ78</f>
        <v/>
      </c>
      <c r="BR180" s="27" t="str">
        <f>女子申込一覧表!BR78</f>
        <v/>
      </c>
      <c r="BS180" s="27">
        <f>女子申込一覧表!BS78</f>
        <v>0</v>
      </c>
      <c r="BT180" s="27" t="str">
        <f t="shared" si="215"/>
        <v/>
      </c>
      <c r="BU180" s="27" t="str">
        <f t="shared" si="216"/>
        <v/>
      </c>
      <c r="BV180" s="27" t="str">
        <f t="shared" si="217"/>
        <v>999:99.99</v>
      </c>
      <c r="BW180" s="27" t="str">
        <f t="shared" si="218"/>
        <v>999:99.99</v>
      </c>
      <c r="BX180" s="27" t="str">
        <f t="shared" si="219"/>
        <v>999:99.99</v>
      </c>
      <c r="BY180" s="58" t="str">
        <f t="shared" si="163"/>
        <v>1980/1/1</v>
      </c>
      <c r="CH180" s="3" t="str">
        <f t="shared" si="167"/>
        <v/>
      </c>
      <c r="CI180" s="3" t="str">
        <f t="shared" si="168"/>
        <v/>
      </c>
      <c r="CJ180" s="3">
        <f t="shared" si="169"/>
        <v>0</v>
      </c>
      <c r="CK180" s="3" t="str">
        <f t="shared" si="170"/>
        <v/>
      </c>
      <c r="CL180" s="3">
        <f t="shared" si="171"/>
        <v>0</v>
      </c>
      <c r="CM180" s="3">
        <v>2</v>
      </c>
      <c r="CN180" s="85" t="str">
        <f t="shared" si="220"/>
        <v/>
      </c>
      <c r="CO180" s="3" t="str">
        <f t="shared" si="172"/>
        <v/>
      </c>
      <c r="CS180" s="94" t="str">
        <f t="shared" si="173"/>
        <v/>
      </c>
    </row>
    <row r="181" spans="1:97" ht="24.75" customHeight="1">
      <c r="A181" s="33" t="str">
        <f t="shared" si="196"/>
        <v/>
      </c>
      <c r="B181" s="95" t="str">
        <f>IF(女子申込一覧表!B79="","",女子申込一覧表!B79)</f>
        <v/>
      </c>
      <c r="C181" s="93" t="str">
        <f>IF(女子申込一覧表!C79="","",女子申込一覧表!C79)</f>
        <v/>
      </c>
      <c r="D181" s="95" t="str">
        <f>IF(女子申込一覧表!D79="","",女子申込一覧表!D79)</f>
        <v/>
      </c>
      <c r="E181" s="96"/>
      <c r="F181" s="96"/>
      <c r="G181" s="33" t="str">
        <f>IF(女子申込一覧表!G79="","",女子申込一覧表!G79)</f>
        <v/>
      </c>
      <c r="H181" s="84" t="str">
        <f>IF(女子申込一覧表!H79="","",女子申込一覧表!H79)</f>
        <v/>
      </c>
      <c r="I181" s="97" t="str">
        <f>IF(女子申込一覧表!I79="","",女子申込一覧表!I79)</f>
        <v/>
      </c>
      <c r="J181" s="97" t="str">
        <f>IF(女子申込一覧表!J79="","",女子申込一覧表!J79)</f>
        <v/>
      </c>
      <c r="K181" s="97" t="str">
        <f>IF(女子申込一覧表!K79="","",女子申込一覧表!K79)</f>
        <v/>
      </c>
      <c r="L181" s="97" t="str">
        <f>IF(女子申込一覧表!L79="","",女子申込一覧表!L79)</f>
        <v/>
      </c>
      <c r="M181" s="97" t="str">
        <f>IF(女子申込一覧表!M79="","",女子申込一覧表!M79)</f>
        <v/>
      </c>
      <c r="N181" s="98" t="str">
        <f>IF(女子申込一覧表!N79="","",女子申込一覧表!N79)</f>
        <v/>
      </c>
      <c r="O181" s="97" t="str">
        <f>IF(女子申込一覧表!O79="","",女子申込一覧表!O79)</f>
        <v/>
      </c>
      <c r="P181" s="97" t="str">
        <f>IF(女子申込一覧表!P79="","",女子申込一覧表!P79)</f>
        <v/>
      </c>
      <c r="Q181" s="98" t="str">
        <f>IF(女子申込一覧表!Q79="","",女子申込一覧表!Q79)</f>
        <v/>
      </c>
      <c r="R181" s="97" t="str">
        <f>IF(女子申込一覧表!R79="","",女子申込一覧表!R79)</f>
        <v/>
      </c>
      <c r="S181" s="97"/>
      <c r="T181" s="97"/>
      <c r="U181" s="97"/>
      <c r="V181" s="97"/>
      <c r="W181" s="97"/>
      <c r="X181" s="98"/>
      <c r="Y181" s="99"/>
      <c r="Z181" s="98"/>
      <c r="AA181" s="97" t="str">
        <f>IF(女子申込一覧表!AA79="","",女子申込一覧表!AA79)</f>
        <v/>
      </c>
      <c r="AB181" s="9"/>
      <c r="AC181" s="48">
        <f t="shared" si="202"/>
        <v>0</v>
      </c>
      <c r="AD181" s="48">
        <f t="shared" si="203"/>
        <v>0</v>
      </c>
      <c r="AE181" s="48">
        <f t="shared" si="204"/>
        <v>0</v>
      </c>
      <c r="AF181" s="48">
        <f t="shared" si="197"/>
        <v>0</v>
      </c>
      <c r="AG181" s="48">
        <f t="shared" si="205"/>
        <v>0</v>
      </c>
      <c r="AH181" s="14" t="str">
        <f>IF(I181="","",申込書!$AB$6)</f>
        <v/>
      </c>
      <c r="AI181" s="49" t="str">
        <f t="shared" si="200"/>
        <v/>
      </c>
      <c r="AJ181" s="49" t="str">
        <f t="shared" si="161"/>
        <v/>
      </c>
      <c r="AK181" s="50"/>
      <c r="AR181">
        <v>174</v>
      </c>
      <c r="AS181">
        <f t="shared" si="198"/>
        <v>0</v>
      </c>
      <c r="AT181" t="str">
        <f t="shared" si="199"/>
        <v/>
      </c>
      <c r="AU181">
        <f t="shared" si="206"/>
        <v>0</v>
      </c>
      <c r="AV181" t="str">
        <f t="shared" si="207"/>
        <v/>
      </c>
      <c r="AW181" t="str">
        <f t="shared" si="162"/>
        <v/>
      </c>
      <c r="AX181">
        <f t="shared" si="221"/>
        <v>75</v>
      </c>
      <c r="AY181">
        <f t="shared" si="164"/>
        <v>12</v>
      </c>
      <c r="AZ181">
        <v>5</v>
      </c>
      <c r="BA181" t="str">
        <f t="shared" si="208"/>
        <v xml:space="preserve"> </v>
      </c>
      <c r="BB181">
        <v>174</v>
      </c>
      <c r="BC181" t="str">
        <f t="shared" si="165"/>
        <v/>
      </c>
      <c r="BD181" t="e">
        <f t="shared" si="209"/>
        <v>#VALUE!</v>
      </c>
      <c r="BE181" t="str">
        <f t="shared" si="210"/>
        <v/>
      </c>
      <c r="BF181" t="str">
        <f t="shared" si="211"/>
        <v/>
      </c>
      <c r="BG181" t="str">
        <f t="shared" si="201"/>
        <v/>
      </c>
      <c r="BH181">
        <f t="shared" si="212"/>
        <v>0</v>
      </c>
      <c r="BI181">
        <f t="shared" si="213"/>
        <v>0</v>
      </c>
      <c r="BJ181" t="str">
        <f t="shared" si="166"/>
        <v/>
      </c>
      <c r="BK181" s="27" t="str">
        <f>女子申込一覧表!BK79</f>
        <v/>
      </c>
      <c r="BL181" s="27" t="str">
        <f>女子申込一覧表!BL79</f>
        <v/>
      </c>
      <c r="BM181" s="27" t="str">
        <f t="shared" si="214"/>
        <v/>
      </c>
      <c r="BN181" s="27" t="str">
        <f>女子申込一覧表!BN79</f>
        <v/>
      </c>
      <c r="BO181" s="27" t="str">
        <f>女子申込一覧表!BO79</f>
        <v/>
      </c>
      <c r="BP181" s="27">
        <f>女子申込一覧表!BP79</f>
        <v>0</v>
      </c>
      <c r="BQ181" s="27" t="str">
        <f>女子申込一覧表!BQ79</f>
        <v/>
      </c>
      <c r="BR181" s="27" t="str">
        <f>女子申込一覧表!BR79</f>
        <v/>
      </c>
      <c r="BS181" s="27">
        <f>女子申込一覧表!BS79</f>
        <v>0</v>
      </c>
      <c r="BT181" s="27" t="str">
        <f t="shared" si="215"/>
        <v/>
      </c>
      <c r="BU181" s="27" t="str">
        <f t="shared" si="216"/>
        <v/>
      </c>
      <c r="BV181" s="27" t="str">
        <f t="shared" si="217"/>
        <v>999:99.99</v>
      </c>
      <c r="BW181" s="27" t="str">
        <f t="shared" si="218"/>
        <v>999:99.99</v>
      </c>
      <c r="BX181" s="27" t="str">
        <f t="shared" si="219"/>
        <v>999:99.99</v>
      </c>
      <c r="BY181" s="58" t="str">
        <f t="shared" si="163"/>
        <v>1980/1/1</v>
      </c>
      <c r="CH181" s="3" t="str">
        <f t="shared" si="167"/>
        <v/>
      </c>
      <c r="CI181" s="3" t="str">
        <f t="shared" si="168"/>
        <v/>
      </c>
      <c r="CJ181" s="3">
        <f t="shared" si="169"/>
        <v>0</v>
      </c>
      <c r="CK181" s="3" t="str">
        <f t="shared" si="170"/>
        <v/>
      </c>
      <c r="CL181" s="3">
        <f t="shared" si="171"/>
        <v>0</v>
      </c>
      <c r="CM181" s="3">
        <v>2</v>
      </c>
      <c r="CN181" s="85" t="str">
        <f t="shared" si="220"/>
        <v/>
      </c>
      <c r="CO181" s="3" t="str">
        <f t="shared" si="172"/>
        <v/>
      </c>
      <c r="CS181" s="94" t="str">
        <f t="shared" si="173"/>
        <v/>
      </c>
    </row>
    <row r="182" spans="1:97" ht="24.75" customHeight="1">
      <c r="A182" s="33" t="str">
        <f t="shared" si="196"/>
        <v/>
      </c>
      <c r="B182" s="95" t="str">
        <f>IF(女子申込一覧表!B80="","",女子申込一覧表!B80)</f>
        <v/>
      </c>
      <c r="C182" s="93" t="str">
        <f>IF(女子申込一覧表!C80="","",女子申込一覧表!C80)</f>
        <v/>
      </c>
      <c r="D182" s="95" t="str">
        <f>IF(女子申込一覧表!D80="","",女子申込一覧表!D80)</f>
        <v/>
      </c>
      <c r="E182" s="96"/>
      <c r="F182" s="96"/>
      <c r="G182" s="33" t="str">
        <f>IF(女子申込一覧表!G80="","",女子申込一覧表!G80)</f>
        <v/>
      </c>
      <c r="H182" s="84" t="str">
        <f>IF(女子申込一覧表!H80="","",女子申込一覧表!H80)</f>
        <v/>
      </c>
      <c r="I182" s="97" t="str">
        <f>IF(女子申込一覧表!I80="","",女子申込一覧表!I80)</f>
        <v/>
      </c>
      <c r="J182" s="97" t="str">
        <f>IF(女子申込一覧表!J80="","",女子申込一覧表!J80)</f>
        <v/>
      </c>
      <c r="K182" s="97" t="str">
        <f>IF(女子申込一覧表!K80="","",女子申込一覧表!K80)</f>
        <v/>
      </c>
      <c r="L182" s="97" t="str">
        <f>IF(女子申込一覧表!L80="","",女子申込一覧表!L80)</f>
        <v/>
      </c>
      <c r="M182" s="97" t="str">
        <f>IF(女子申込一覧表!M80="","",女子申込一覧表!M80)</f>
        <v/>
      </c>
      <c r="N182" s="98" t="str">
        <f>IF(女子申込一覧表!N80="","",女子申込一覧表!N80)</f>
        <v/>
      </c>
      <c r="O182" s="97" t="str">
        <f>IF(女子申込一覧表!O80="","",女子申込一覧表!O80)</f>
        <v/>
      </c>
      <c r="P182" s="97" t="str">
        <f>IF(女子申込一覧表!P80="","",女子申込一覧表!P80)</f>
        <v/>
      </c>
      <c r="Q182" s="98" t="str">
        <f>IF(女子申込一覧表!Q80="","",女子申込一覧表!Q80)</f>
        <v/>
      </c>
      <c r="R182" s="97" t="str">
        <f>IF(女子申込一覧表!R80="","",女子申込一覧表!R80)</f>
        <v/>
      </c>
      <c r="S182" s="97"/>
      <c r="T182" s="97"/>
      <c r="U182" s="97"/>
      <c r="V182" s="97"/>
      <c r="W182" s="97"/>
      <c r="X182" s="98"/>
      <c r="Y182" s="99"/>
      <c r="Z182" s="98"/>
      <c r="AA182" s="97" t="str">
        <f>IF(女子申込一覧表!AA80="","",女子申込一覧表!AA80)</f>
        <v/>
      </c>
      <c r="AB182" s="9"/>
      <c r="AC182" s="48">
        <f t="shared" si="202"/>
        <v>0</v>
      </c>
      <c r="AD182" s="48">
        <f t="shared" si="203"/>
        <v>0</v>
      </c>
      <c r="AE182" s="48">
        <f t="shared" si="204"/>
        <v>0</v>
      </c>
      <c r="AF182" s="48">
        <f t="shared" si="197"/>
        <v>0</v>
      </c>
      <c r="AG182" s="48">
        <f t="shared" si="205"/>
        <v>0</v>
      </c>
      <c r="AH182" s="14" t="str">
        <f>IF(I182="","",申込書!$AB$6)</f>
        <v/>
      </c>
      <c r="AI182" s="49" t="str">
        <f t="shared" si="200"/>
        <v/>
      </c>
      <c r="AJ182" s="49" t="str">
        <f t="shared" si="161"/>
        <v/>
      </c>
      <c r="AK182" s="50"/>
      <c r="AR182">
        <v>175</v>
      </c>
      <c r="AS182">
        <f t="shared" si="198"/>
        <v>0</v>
      </c>
      <c r="AT182" t="str">
        <f t="shared" si="199"/>
        <v/>
      </c>
      <c r="AU182">
        <f t="shared" si="206"/>
        <v>0</v>
      </c>
      <c r="AV182" t="str">
        <f t="shared" si="207"/>
        <v/>
      </c>
      <c r="AW182" t="str">
        <f t="shared" si="162"/>
        <v/>
      </c>
      <c r="AX182">
        <f t="shared" si="221"/>
        <v>75</v>
      </c>
      <c r="AY182">
        <f t="shared" si="164"/>
        <v>12</v>
      </c>
      <c r="AZ182">
        <v>5</v>
      </c>
      <c r="BA182" t="str">
        <f t="shared" si="208"/>
        <v xml:space="preserve"> </v>
      </c>
      <c r="BB182">
        <v>175</v>
      </c>
      <c r="BC182" t="str">
        <f t="shared" si="165"/>
        <v/>
      </c>
      <c r="BD182" t="e">
        <f t="shared" si="209"/>
        <v>#VALUE!</v>
      </c>
      <c r="BE182" t="str">
        <f t="shared" si="210"/>
        <v/>
      </c>
      <c r="BF182" t="str">
        <f t="shared" si="211"/>
        <v/>
      </c>
      <c r="BG182" t="str">
        <f t="shared" si="201"/>
        <v/>
      </c>
      <c r="BH182">
        <f t="shared" si="212"/>
        <v>0</v>
      </c>
      <c r="BI182">
        <f t="shared" si="213"/>
        <v>0</v>
      </c>
      <c r="BJ182" t="str">
        <f t="shared" si="166"/>
        <v/>
      </c>
      <c r="BK182" s="27" t="str">
        <f>女子申込一覧表!BK80</f>
        <v/>
      </c>
      <c r="BL182" s="27" t="str">
        <f>女子申込一覧表!BL80</f>
        <v/>
      </c>
      <c r="BM182" s="27" t="str">
        <f t="shared" si="214"/>
        <v/>
      </c>
      <c r="BN182" s="27" t="str">
        <f>女子申込一覧表!BN80</f>
        <v/>
      </c>
      <c r="BO182" s="27" t="str">
        <f>女子申込一覧表!BO80</f>
        <v/>
      </c>
      <c r="BP182" s="27">
        <f>女子申込一覧表!BP80</f>
        <v>0</v>
      </c>
      <c r="BQ182" s="27" t="str">
        <f>女子申込一覧表!BQ80</f>
        <v/>
      </c>
      <c r="BR182" s="27" t="str">
        <f>女子申込一覧表!BR80</f>
        <v/>
      </c>
      <c r="BS182" s="27">
        <f>女子申込一覧表!BS80</f>
        <v>0</v>
      </c>
      <c r="BT182" s="27" t="str">
        <f t="shared" si="215"/>
        <v/>
      </c>
      <c r="BU182" s="27" t="str">
        <f t="shared" si="216"/>
        <v/>
      </c>
      <c r="BV182" s="27" t="str">
        <f t="shared" si="217"/>
        <v>999:99.99</v>
      </c>
      <c r="BW182" s="27" t="str">
        <f t="shared" si="218"/>
        <v>999:99.99</v>
      </c>
      <c r="BX182" s="27" t="str">
        <f t="shared" si="219"/>
        <v>999:99.99</v>
      </c>
      <c r="BY182" s="58" t="str">
        <f t="shared" si="163"/>
        <v>1980/1/1</v>
      </c>
      <c r="CH182" s="3" t="str">
        <f t="shared" si="167"/>
        <v/>
      </c>
      <c r="CI182" s="3" t="str">
        <f t="shared" si="168"/>
        <v/>
      </c>
      <c r="CJ182" s="3">
        <f t="shared" si="169"/>
        <v>0</v>
      </c>
      <c r="CK182" s="3" t="str">
        <f t="shared" si="170"/>
        <v/>
      </c>
      <c r="CL182" s="3">
        <f t="shared" si="171"/>
        <v>0</v>
      </c>
      <c r="CM182" s="3">
        <v>2</v>
      </c>
      <c r="CN182" s="85" t="str">
        <f t="shared" si="220"/>
        <v/>
      </c>
      <c r="CO182" s="3" t="str">
        <f t="shared" si="172"/>
        <v/>
      </c>
      <c r="CS182" s="94" t="str">
        <f t="shared" si="173"/>
        <v/>
      </c>
    </row>
    <row r="183" spans="1:97" ht="24.75" customHeight="1">
      <c r="A183" s="33" t="str">
        <f t="shared" si="196"/>
        <v/>
      </c>
      <c r="B183" s="95" t="str">
        <f>IF(女子申込一覧表!B81="","",女子申込一覧表!B81)</f>
        <v/>
      </c>
      <c r="C183" s="93" t="str">
        <f>IF(女子申込一覧表!C81="","",女子申込一覧表!C81)</f>
        <v/>
      </c>
      <c r="D183" s="95" t="str">
        <f>IF(女子申込一覧表!D81="","",女子申込一覧表!D81)</f>
        <v/>
      </c>
      <c r="E183" s="96"/>
      <c r="F183" s="96"/>
      <c r="G183" s="33" t="str">
        <f>IF(女子申込一覧表!G81="","",女子申込一覧表!G81)</f>
        <v/>
      </c>
      <c r="H183" s="84" t="str">
        <f>IF(女子申込一覧表!H81="","",女子申込一覧表!H81)</f>
        <v/>
      </c>
      <c r="I183" s="97" t="str">
        <f>IF(女子申込一覧表!I81="","",女子申込一覧表!I81)</f>
        <v/>
      </c>
      <c r="J183" s="97" t="str">
        <f>IF(女子申込一覧表!J81="","",女子申込一覧表!J81)</f>
        <v/>
      </c>
      <c r="K183" s="97" t="str">
        <f>IF(女子申込一覧表!K81="","",女子申込一覧表!K81)</f>
        <v/>
      </c>
      <c r="L183" s="97" t="str">
        <f>IF(女子申込一覧表!L81="","",女子申込一覧表!L81)</f>
        <v/>
      </c>
      <c r="M183" s="97" t="str">
        <f>IF(女子申込一覧表!M81="","",女子申込一覧表!M81)</f>
        <v/>
      </c>
      <c r="N183" s="98" t="str">
        <f>IF(女子申込一覧表!N81="","",女子申込一覧表!N81)</f>
        <v/>
      </c>
      <c r="O183" s="97" t="str">
        <f>IF(女子申込一覧表!O81="","",女子申込一覧表!O81)</f>
        <v/>
      </c>
      <c r="P183" s="97" t="str">
        <f>IF(女子申込一覧表!P81="","",女子申込一覧表!P81)</f>
        <v/>
      </c>
      <c r="Q183" s="98" t="str">
        <f>IF(女子申込一覧表!Q81="","",女子申込一覧表!Q81)</f>
        <v/>
      </c>
      <c r="R183" s="97" t="str">
        <f>IF(女子申込一覧表!R81="","",女子申込一覧表!R81)</f>
        <v/>
      </c>
      <c r="S183" s="97"/>
      <c r="T183" s="97"/>
      <c r="U183" s="97"/>
      <c r="V183" s="97"/>
      <c r="W183" s="97"/>
      <c r="X183" s="98"/>
      <c r="Y183" s="99"/>
      <c r="Z183" s="98"/>
      <c r="AA183" s="97" t="str">
        <f>IF(女子申込一覧表!AA81="","",女子申込一覧表!AA81)</f>
        <v/>
      </c>
      <c r="AB183" s="9"/>
      <c r="AC183" s="48">
        <f t="shared" si="202"/>
        <v>0</v>
      </c>
      <c r="AD183" s="48">
        <f t="shared" si="203"/>
        <v>0</v>
      </c>
      <c r="AE183" s="48">
        <f t="shared" si="204"/>
        <v>0</v>
      </c>
      <c r="AF183" s="48">
        <f t="shared" si="197"/>
        <v>0</v>
      </c>
      <c r="AG183" s="48">
        <f t="shared" si="205"/>
        <v>0</v>
      </c>
      <c r="AH183" s="14" t="str">
        <f>IF(I183="","",申込書!$AB$6)</f>
        <v/>
      </c>
      <c r="AI183" s="49" t="str">
        <f t="shared" si="200"/>
        <v/>
      </c>
      <c r="AJ183" s="49" t="str">
        <f t="shared" si="161"/>
        <v/>
      </c>
      <c r="AK183" s="50"/>
      <c r="AR183">
        <v>176</v>
      </c>
      <c r="AS183">
        <f t="shared" si="198"/>
        <v>0</v>
      </c>
      <c r="AT183" t="str">
        <f t="shared" si="199"/>
        <v/>
      </c>
      <c r="AU183">
        <f t="shared" si="206"/>
        <v>0</v>
      </c>
      <c r="AV183" t="str">
        <f t="shared" si="207"/>
        <v/>
      </c>
      <c r="AW183" t="str">
        <f t="shared" si="162"/>
        <v/>
      </c>
      <c r="AX183">
        <f t="shared" si="221"/>
        <v>75</v>
      </c>
      <c r="AY183">
        <f t="shared" si="164"/>
        <v>12</v>
      </c>
      <c r="AZ183">
        <v>5</v>
      </c>
      <c r="BA183" t="str">
        <f t="shared" si="208"/>
        <v xml:space="preserve"> </v>
      </c>
      <c r="BB183">
        <v>176</v>
      </c>
      <c r="BC183" t="str">
        <f t="shared" si="165"/>
        <v/>
      </c>
      <c r="BD183" t="e">
        <f t="shared" si="209"/>
        <v>#VALUE!</v>
      </c>
      <c r="BE183" t="str">
        <f t="shared" si="210"/>
        <v/>
      </c>
      <c r="BF183" t="str">
        <f t="shared" si="211"/>
        <v/>
      </c>
      <c r="BG183" t="str">
        <f t="shared" si="201"/>
        <v/>
      </c>
      <c r="BH183">
        <f t="shared" si="212"/>
        <v>0</v>
      </c>
      <c r="BI183">
        <f t="shared" si="213"/>
        <v>0</v>
      </c>
      <c r="BJ183" t="str">
        <f t="shared" si="166"/>
        <v/>
      </c>
      <c r="BK183" s="27" t="str">
        <f>女子申込一覧表!BK81</f>
        <v/>
      </c>
      <c r="BL183" s="27" t="str">
        <f>女子申込一覧表!BL81</f>
        <v/>
      </c>
      <c r="BM183" s="27" t="str">
        <f t="shared" si="214"/>
        <v/>
      </c>
      <c r="BN183" s="27" t="str">
        <f>女子申込一覧表!BN81</f>
        <v/>
      </c>
      <c r="BO183" s="27" t="str">
        <f>女子申込一覧表!BO81</f>
        <v/>
      </c>
      <c r="BP183" s="27">
        <f>女子申込一覧表!BP81</f>
        <v>0</v>
      </c>
      <c r="BQ183" s="27" t="str">
        <f>女子申込一覧表!BQ81</f>
        <v/>
      </c>
      <c r="BR183" s="27" t="str">
        <f>女子申込一覧表!BR81</f>
        <v/>
      </c>
      <c r="BS183" s="27">
        <f>女子申込一覧表!BS81</f>
        <v>0</v>
      </c>
      <c r="BT183" s="27" t="str">
        <f t="shared" si="215"/>
        <v/>
      </c>
      <c r="BU183" s="27" t="str">
        <f t="shared" si="216"/>
        <v/>
      </c>
      <c r="BV183" s="27" t="str">
        <f t="shared" si="217"/>
        <v>999:99.99</v>
      </c>
      <c r="BW183" s="27" t="str">
        <f t="shared" si="218"/>
        <v>999:99.99</v>
      </c>
      <c r="BX183" s="27" t="str">
        <f t="shared" si="219"/>
        <v>999:99.99</v>
      </c>
      <c r="BY183" s="58" t="str">
        <f t="shared" si="163"/>
        <v>1980/1/1</v>
      </c>
      <c r="CH183" s="3" t="str">
        <f t="shared" si="167"/>
        <v/>
      </c>
      <c r="CI183" s="3" t="str">
        <f t="shared" si="168"/>
        <v/>
      </c>
      <c r="CJ183" s="3">
        <f t="shared" si="169"/>
        <v>0</v>
      </c>
      <c r="CK183" s="3" t="str">
        <f t="shared" si="170"/>
        <v/>
      </c>
      <c r="CL183" s="3">
        <f t="shared" si="171"/>
        <v>0</v>
      </c>
      <c r="CM183" s="3">
        <v>2</v>
      </c>
      <c r="CN183" s="85" t="str">
        <f t="shared" si="220"/>
        <v/>
      </c>
      <c r="CO183" s="3" t="str">
        <f t="shared" si="172"/>
        <v/>
      </c>
      <c r="CS183" s="94" t="str">
        <f t="shared" si="173"/>
        <v/>
      </c>
    </row>
    <row r="184" spans="1:97" ht="24.75" customHeight="1">
      <c r="A184" s="33" t="str">
        <f t="shared" si="196"/>
        <v/>
      </c>
      <c r="B184" s="95" t="str">
        <f>IF(女子申込一覧表!B82="","",女子申込一覧表!B82)</f>
        <v/>
      </c>
      <c r="C184" s="93" t="str">
        <f>IF(女子申込一覧表!C82="","",女子申込一覧表!C82)</f>
        <v/>
      </c>
      <c r="D184" s="95" t="str">
        <f>IF(女子申込一覧表!D82="","",女子申込一覧表!D82)</f>
        <v/>
      </c>
      <c r="E184" s="96"/>
      <c r="F184" s="96"/>
      <c r="G184" s="33" t="str">
        <f>IF(女子申込一覧表!G82="","",女子申込一覧表!G82)</f>
        <v/>
      </c>
      <c r="H184" s="84" t="str">
        <f>IF(女子申込一覧表!H82="","",女子申込一覧表!H82)</f>
        <v/>
      </c>
      <c r="I184" s="97" t="str">
        <f>IF(女子申込一覧表!I82="","",女子申込一覧表!I82)</f>
        <v/>
      </c>
      <c r="J184" s="97" t="str">
        <f>IF(女子申込一覧表!J82="","",女子申込一覧表!J82)</f>
        <v/>
      </c>
      <c r="K184" s="97" t="str">
        <f>IF(女子申込一覧表!K82="","",女子申込一覧表!K82)</f>
        <v/>
      </c>
      <c r="L184" s="97" t="str">
        <f>IF(女子申込一覧表!L82="","",女子申込一覧表!L82)</f>
        <v/>
      </c>
      <c r="M184" s="97" t="str">
        <f>IF(女子申込一覧表!M82="","",女子申込一覧表!M82)</f>
        <v/>
      </c>
      <c r="N184" s="98" t="str">
        <f>IF(女子申込一覧表!N82="","",女子申込一覧表!N82)</f>
        <v/>
      </c>
      <c r="O184" s="97" t="str">
        <f>IF(女子申込一覧表!O82="","",女子申込一覧表!O82)</f>
        <v/>
      </c>
      <c r="P184" s="97" t="str">
        <f>IF(女子申込一覧表!P82="","",女子申込一覧表!P82)</f>
        <v/>
      </c>
      <c r="Q184" s="98" t="str">
        <f>IF(女子申込一覧表!Q82="","",女子申込一覧表!Q82)</f>
        <v/>
      </c>
      <c r="R184" s="97" t="str">
        <f>IF(女子申込一覧表!R82="","",女子申込一覧表!R82)</f>
        <v/>
      </c>
      <c r="S184" s="97"/>
      <c r="T184" s="97"/>
      <c r="U184" s="97"/>
      <c r="V184" s="97"/>
      <c r="W184" s="97"/>
      <c r="X184" s="98"/>
      <c r="Y184" s="99"/>
      <c r="Z184" s="98"/>
      <c r="AA184" s="97" t="str">
        <f>IF(女子申込一覧表!AA82="","",女子申込一覧表!AA82)</f>
        <v/>
      </c>
      <c r="AB184" s="9"/>
      <c r="AC184" s="48">
        <f t="shared" si="202"/>
        <v>0</v>
      </c>
      <c r="AD184" s="48">
        <f t="shared" si="203"/>
        <v>0</v>
      </c>
      <c r="AE184" s="48">
        <f t="shared" si="204"/>
        <v>0</v>
      </c>
      <c r="AF184" s="48">
        <f t="shared" si="197"/>
        <v>0</v>
      </c>
      <c r="AG184" s="48">
        <f t="shared" si="205"/>
        <v>0</v>
      </c>
      <c r="AH184" s="14" t="str">
        <f>IF(I184="","",申込書!$AB$6)</f>
        <v/>
      </c>
      <c r="AI184" s="49" t="str">
        <f t="shared" si="200"/>
        <v/>
      </c>
      <c r="AJ184" s="49" t="str">
        <f t="shared" si="161"/>
        <v/>
      </c>
      <c r="AK184" s="50"/>
      <c r="AR184">
        <v>177</v>
      </c>
      <c r="AS184">
        <f t="shared" si="198"/>
        <v>0</v>
      </c>
      <c r="AT184" t="str">
        <f t="shared" si="199"/>
        <v/>
      </c>
      <c r="AU184">
        <f t="shared" si="206"/>
        <v>0</v>
      </c>
      <c r="AV184" t="str">
        <f t="shared" si="207"/>
        <v/>
      </c>
      <c r="AW184" t="str">
        <f t="shared" si="162"/>
        <v/>
      </c>
      <c r="AX184">
        <f t="shared" si="221"/>
        <v>75</v>
      </c>
      <c r="AY184">
        <f t="shared" si="164"/>
        <v>12</v>
      </c>
      <c r="AZ184">
        <v>5</v>
      </c>
      <c r="BA184" t="str">
        <f t="shared" si="208"/>
        <v xml:space="preserve"> </v>
      </c>
      <c r="BB184">
        <v>177</v>
      </c>
      <c r="BC184" t="str">
        <f t="shared" si="165"/>
        <v/>
      </c>
      <c r="BD184" t="e">
        <f t="shared" si="209"/>
        <v>#VALUE!</v>
      </c>
      <c r="BE184" t="str">
        <f t="shared" si="210"/>
        <v/>
      </c>
      <c r="BF184" t="str">
        <f t="shared" si="211"/>
        <v/>
      </c>
      <c r="BG184" t="str">
        <f t="shared" si="201"/>
        <v/>
      </c>
      <c r="BH184">
        <f t="shared" si="212"/>
        <v>0</v>
      </c>
      <c r="BI184">
        <f t="shared" si="213"/>
        <v>0</v>
      </c>
      <c r="BJ184" t="str">
        <f t="shared" si="166"/>
        <v/>
      </c>
      <c r="BK184" s="27" t="str">
        <f>女子申込一覧表!BK82</f>
        <v/>
      </c>
      <c r="BL184" s="27" t="str">
        <f>女子申込一覧表!BL82</f>
        <v/>
      </c>
      <c r="BM184" s="27" t="str">
        <f t="shared" si="214"/>
        <v/>
      </c>
      <c r="BN184" s="27" t="str">
        <f>女子申込一覧表!BN82</f>
        <v/>
      </c>
      <c r="BO184" s="27" t="str">
        <f>女子申込一覧表!BO82</f>
        <v/>
      </c>
      <c r="BP184" s="27">
        <f>女子申込一覧表!BP82</f>
        <v>0</v>
      </c>
      <c r="BQ184" s="27" t="str">
        <f>女子申込一覧表!BQ82</f>
        <v/>
      </c>
      <c r="BR184" s="27" t="str">
        <f>女子申込一覧表!BR82</f>
        <v/>
      </c>
      <c r="BS184" s="27">
        <f>女子申込一覧表!BS82</f>
        <v>0</v>
      </c>
      <c r="BT184" s="27" t="str">
        <f t="shared" si="215"/>
        <v/>
      </c>
      <c r="BU184" s="27" t="str">
        <f t="shared" si="216"/>
        <v/>
      </c>
      <c r="BV184" s="27" t="str">
        <f t="shared" si="217"/>
        <v>999:99.99</v>
      </c>
      <c r="BW184" s="27" t="str">
        <f t="shared" si="218"/>
        <v>999:99.99</v>
      </c>
      <c r="BX184" s="27" t="str">
        <f t="shared" si="219"/>
        <v>999:99.99</v>
      </c>
      <c r="BY184" s="58" t="str">
        <f t="shared" si="163"/>
        <v>1980/1/1</v>
      </c>
      <c r="CH184" s="3" t="str">
        <f t="shared" si="167"/>
        <v/>
      </c>
      <c r="CI184" s="3" t="str">
        <f t="shared" si="168"/>
        <v/>
      </c>
      <c r="CJ184" s="3">
        <f t="shared" si="169"/>
        <v>0</v>
      </c>
      <c r="CK184" s="3" t="str">
        <f t="shared" si="170"/>
        <v/>
      </c>
      <c r="CL184" s="3">
        <f t="shared" si="171"/>
        <v>0</v>
      </c>
      <c r="CM184" s="3">
        <v>2</v>
      </c>
      <c r="CN184" s="85" t="str">
        <f t="shared" si="220"/>
        <v/>
      </c>
      <c r="CO184" s="3" t="str">
        <f t="shared" si="172"/>
        <v/>
      </c>
      <c r="CS184" s="94" t="str">
        <f t="shared" si="173"/>
        <v/>
      </c>
    </row>
    <row r="185" spans="1:97" ht="24.75" customHeight="1">
      <c r="A185" s="33" t="str">
        <f t="shared" si="196"/>
        <v/>
      </c>
      <c r="B185" s="95" t="str">
        <f>IF(女子申込一覧表!B83="","",女子申込一覧表!B83)</f>
        <v/>
      </c>
      <c r="C185" s="93" t="str">
        <f>IF(女子申込一覧表!C83="","",女子申込一覧表!C83)</f>
        <v/>
      </c>
      <c r="D185" s="95" t="str">
        <f>IF(女子申込一覧表!D83="","",女子申込一覧表!D83)</f>
        <v/>
      </c>
      <c r="E185" s="96"/>
      <c r="F185" s="96"/>
      <c r="G185" s="33" t="str">
        <f>IF(女子申込一覧表!G83="","",女子申込一覧表!G83)</f>
        <v/>
      </c>
      <c r="H185" s="84" t="str">
        <f>IF(女子申込一覧表!H83="","",女子申込一覧表!H83)</f>
        <v/>
      </c>
      <c r="I185" s="97" t="str">
        <f>IF(女子申込一覧表!I83="","",女子申込一覧表!I83)</f>
        <v/>
      </c>
      <c r="J185" s="97" t="str">
        <f>IF(女子申込一覧表!J83="","",女子申込一覧表!J83)</f>
        <v/>
      </c>
      <c r="K185" s="97" t="str">
        <f>IF(女子申込一覧表!K83="","",女子申込一覧表!K83)</f>
        <v/>
      </c>
      <c r="L185" s="97" t="str">
        <f>IF(女子申込一覧表!L83="","",女子申込一覧表!L83)</f>
        <v/>
      </c>
      <c r="M185" s="97" t="str">
        <f>IF(女子申込一覧表!M83="","",女子申込一覧表!M83)</f>
        <v/>
      </c>
      <c r="N185" s="98" t="str">
        <f>IF(女子申込一覧表!N83="","",女子申込一覧表!N83)</f>
        <v/>
      </c>
      <c r="O185" s="97" t="str">
        <f>IF(女子申込一覧表!O83="","",女子申込一覧表!O83)</f>
        <v/>
      </c>
      <c r="P185" s="97" t="str">
        <f>IF(女子申込一覧表!P83="","",女子申込一覧表!P83)</f>
        <v/>
      </c>
      <c r="Q185" s="98" t="str">
        <f>IF(女子申込一覧表!Q83="","",女子申込一覧表!Q83)</f>
        <v/>
      </c>
      <c r="R185" s="97" t="str">
        <f>IF(女子申込一覧表!R83="","",女子申込一覧表!R83)</f>
        <v/>
      </c>
      <c r="S185" s="97"/>
      <c r="T185" s="97"/>
      <c r="U185" s="97"/>
      <c r="V185" s="97"/>
      <c r="W185" s="97"/>
      <c r="X185" s="98"/>
      <c r="Y185" s="99"/>
      <c r="Z185" s="98"/>
      <c r="AA185" s="97" t="str">
        <f>IF(女子申込一覧表!AA83="","",女子申込一覧表!AA83)</f>
        <v/>
      </c>
      <c r="AB185" s="9"/>
      <c r="AC185" s="48">
        <f t="shared" si="202"/>
        <v>0</v>
      </c>
      <c r="AD185" s="48">
        <f t="shared" si="203"/>
        <v>0</v>
      </c>
      <c r="AE185" s="48">
        <f t="shared" si="204"/>
        <v>0</v>
      </c>
      <c r="AF185" s="48">
        <f t="shared" si="197"/>
        <v>0</v>
      </c>
      <c r="AG185" s="48">
        <f t="shared" si="205"/>
        <v>0</v>
      </c>
      <c r="AH185" s="14" t="str">
        <f>IF(I185="","",申込書!$AB$6)</f>
        <v/>
      </c>
      <c r="AI185" s="49" t="str">
        <f t="shared" si="200"/>
        <v/>
      </c>
      <c r="AJ185" s="49" t="str">
        <f t="shared" si="161"/>
        <v/>
      </c>
      <c r="AK185" s="50"/>
      <c r="AR185">
        <v>178</v>
      </c>
      <c r="AS185">
        <f t="shared" si="198"/>
        <v>0</v>
      </c>
      <c r="AT185" t="str">
        <f t="shared" si="199"/>
        <v/>
      </c>
      <c r="AU185">
        <f t="shared" si="206"/>
        <v>0</v>
      </c>
      <c r="AV185" t="str">
        <f t="shared" si="207"/>
        <v/>
      </c>
      <c r="AW185" t="str">
        <f t="shared" si="162"/>
        <v/>
      </c>
      <c r="AX185">
        <f t="shared" si="221"/>
        <v>75</v>
      </c>
      <c r="AY185">
        <f t="shared" si="164"/>
        <v>12</v>
      </c>
      <c r="AZ185">
        <v>5</v>
      </c>
      <c r="BA185" t="str">
        <f t="shared" si="208"/>
        <v xml:space="preserve"> </v>
      </c>
      <c r="BB185">
        <v>178</v>
      </c>
      <c r="BC185" t="str">
        <f t="shared" si="165"/>
        <v/>
      </c>
      <c r="BD185" t="e">
        <f t="shared" si="209"/>
        <v>#VALUE!</v>
      </c>
      <c r="BE185" t="str">
        <f t="shared" si="210"/>
        <v/>
      </c>
      <c r="BF185" t="str">
        <f t="shared" si="211"/>
        <v/>
      </c>
      <c r="BG185" t="str">
        <f t="shared" si="201"/>
        <v/>
      </c>
      <c r="BH185">
        <f t="shared" si="212"/>
        <v>0</v>
      </c>
      <c r="BI185">
        <f t="shared" si="213"/>
        <v>0</v>
      </c>
      <c r="BJ185" t="str">
        <f t="shared" si="166"/>
        <v/>
      </c>
      <c r="BK185" s="27" t="str">
        <f>女子申込一覧表!BK83</f>
        <v/>
      </c>
      <c r="BL185" s="27" t="str">
        <f>女子申込一覧表!BL83</f>
        <v/>
      </c>
      <c r="BM185" s="27" t="str">
        <f t="shared" si="214"/>
        <v/>
      </c>
      <c r="BN185" s="27" t="str">
        <f>女子申込一覧表!BN83</f>
        <v/>
      </c>
      <c r="BO185" s="27" t="str">
        <f>女子申込一覧表!BO83</f>
        <v/>
      </c>
      <c r="BP185" s="27">
        <f>女子申込一覧表!BP83</f>
        <v>0</v>
      </c>
      <c r="BQ185" s="27" t="str">
        <f>女子申込一覧表!BQ83</f>
        <v/>
      </c>
      <c r="BR185" s="27" t="str">
        <f>女子申込一覧表!BR83</f>
        <v/>
      </c>
      <c r="BS185" s="27">
        <f>女子申込一覧表!BS83</f>
        <v>0</v>
      </c>
      <c r="BT185" s="27" t="str">
        <f t="shared" si="215"/>
        <v/>
      </c>
      <c r="BU185" s="27" t="str">
        <f t="shared" si="216"/>
        <v/>
      </c>
      <c r="BV185" s="27" t="str">
        <f t="shared" si="217"/>
        <v>999:99.99</v>
      </c>
      <c r="BW185" s="27" t="str">
        <f t="shared" si="218"/>
        <v>999:99.99</v>
      </c>
      <c r="BX185" s="27" t="str">
        <f t="shared" si="219"/>
        <v>999:99.99</v>
      </c>
      <c r="BY185" s="58" t="str">
        <f t="shared" si="163"/>
        <v>1980/1/1</v>
      </c>
      <c r="CH185" s="3" t="str">
        <f t="shared" si="167"/>
        <v/>
      </c>
      <c r="CI185" s="3" t="str">
        <f t="shared" si="168"/>
        <v/>
      </c>
      <c r="CJ185" s="3">
        <f t="shared" si="169"/>
        <v>0</v>
      </c>
      <c r="CK185" s="3" t="str">
        <f t="shared" si="170"/>
        <v/>
      </c>
      <c r="CL185" s="3">
        <f t="shared" si="171"/>
        <v>0</v>
      </c>
      <c r="CM185" s="3">
        <v>2</v>
      </c>
      <c r="CN185" s="85" t="str">
        <f t="shared" si="220"/>
        <v/>
      </c>
      <c r="CO185" s="3" t="str">
        <f t="shared" si="172"/>
        <v/>
      </c>
      <c r="CS185" s="94" t="str">
        <f t="shared" si="173"/>
        <v/>
      </c>
    </row>
    <row r="186" spans="1:97" ht="24.75" customHeight="1">
      <c r="A186" s="33" t="str">
        <f t="shared" si="196"/>
        <v/>
      </c>
      <c r="B186" s="95" t="str">
        <f>IF(女子申込一覧表!B84="","",女子申込一覧表!B84)</f>
        <v/>
      </c>
      <c r="C186" s="93" t="str">
        <f>IF(女子申込一覧表!C84="","",女子申込一覧表!C84)</f>
        <v/>
      </c>
      <c r="D186" s="95" t="str">
        <f>IF(女子申込一覧表!D84="","",女子申込一覧表!D84)</f>
        <v/>
      </c>
      <c r="E186" s="96"/>
      <c r="F186" s="96"/>
      <c r="G186" s="33" t="str">
        <f>IF(女子申込一覧表!G84="","",女子申込一覧表!G84)</f>
        <v/>
      </c>
      <c r="H186" s="84" t="str">
        <f>IF(女子申込一覧表!H84="","",女子申込一覧表!H84)</f>
        <v/>
      </c>
      <c r="I186" s="97" t="str">
        <f>IF(女子申込一覧表!I84="","",女子申込一覧表!I84)</f>
        <v/>
      </c>
      <c r="J186" s="97" t="str">
        <f>IF(女子申込一覧表!J84="","",女子申込一覧表!J84)</f>
        <v/>
      </c>
      <c r="K186" s="97" t="str">
        <f>IF(女子申込一覧表!K84="","",女子申込一覧表!K84)</f>
        <v/>
      </c>
      <c r="L186" s="97" t="str">
        <f>IF(女子申込一覧表!L84="","",女子申込一覧表!L84)</f>
        <v/>
      </c>
      <c r="M186" s="97" t="str">
        <f>IF(女子申込一覧表!M84="","",女子申込一覧表!M84)</f>
        <v/>
      </c>
      <c r="N186" s="98" t="str">
        <f>IF(女子申込一覧表!N84="","",女子申込一覧表!N84)</f>
        <v/>
      </c>
      <c r="O186" s="97" t="str">
        <f>IF(女子申込一覧表!O84="","",女子申込一覧表!O84)</f>
        <v/>
      </c>
      <c r="P186" s="97" t="str">
        <f>IF(女子申込一覧表!P84="","",女子申込一覧表!P84)</f>
        <v/>
      </c>
      <c r="Q186" s="98" t="str">
        <f>IF(女子申込一覧表!Q84="","",女子申込一覧表!Q84)</f>
        <v/>
      </c>
      <c r="R186" s="97" t="str">
        <f>IF(女子申込一覧表!R84="","",女子申込一覧表!R84)</f>
        <v/>
      </c>
      <c r="S186" s="97"/>
      <c r="T186" s="97"/>
      <c r="U186" s="97"/>
      <c r="V186" s="97"/>
      <c r="W186" s="97"/>
      <c r="X186" s="98"/>
      <c r="Y186" s="99"/>
      <c r="Z186" s="98"/>
      <c r="AA186" s="97" t="str">
        <f>IF(女子申込一覧表!AA84="","",女子申込一覧表!AA84)</f>
        <v/>
      </c>
      <c r="AB186" s="9"/>
      <c r="AC186" s="48">
        <f t="shared" si="202"/>
        <v>0</v>
      </c>
      <c r="AD186" s="48">
        <f t="shared" si="203"/>
        <v>0</v>
      </c>
      <c r="AE186" s="48">
        <f t="shared" si="204"/>
        <v>0</v>
      </c>
      <c r="AF186" s="48">
        <f t="shared" si="197"/>
        <v>0</v>
      </c>
      <c r="AG186" s="48">
        <f t="shared" si="205"/>
        <v>0</v>
      </c>
      <c r="AH186" s="14" t="str">
        <f>IF(I186="","",申込書!$AB$6)</f>
        <v/>
      </c>
      <c r="AI186" s="49" t="str">
        <f t="shared" si="200"/>
        <v/>
      </c>
      <c r="AJ186" s="49" t="str">
        <f t="shared" si="161"/>
        <v/>
      </c>
      <c r="AK186" s="50"/>
      <c r="AR186">
        <v>179</v>
      </c>
      <c r="AS186">
        <f t="shared" si="198"/>
        <v>0</v>
      </c>
      <c r="AT186" t="str">
        <f t="shared" si="199"/>
        <v/>
      </c>
      <c r="AU186">
        <f t="shared" si="206"/>
        <v>0</v>
      </c>
      <c r="AV186" t="str">
        <f t="shared" si="207"/>
        <v/>
      </c>
      <c r="AW186" t="str">
        <f t="shared" si="162"/>
        <v/>
      </c>
      <c r="AX186">
        <f t="shared" si="221"/>
        <v>75</v>
      </c>
      <c r="AY186">
        <f t="shared" si="164"/>
        <v>12</v>
      </c>
      <c r="AZ186">
        <v>5</v>
      </c>
      <c r="BA186" t="str">
        <f t="shared" si="208"/>
        <v xml:space="preserve"> </v>
      </c>
      <c r="BB186">
        <v>179</v>
      </c>
      <c r="BC186" t="str">
        <f t="shared" si="165"/>
        <v/>
      </c>
      <c r="BD186" t="e">
        <f t="shared" si="209"/>
        <v>#VALUE!</v>
      </c>
      <c r="BE186" t="str">
        <f t="shared" si="210"/>
        <v/>
      </c>
      <c r="BF186" t="str">
        <f t="shared" si="211"/>
        <v/>
      </c>
      <c r="BG186" t="str">
        <f t="shared" si="201"/>
        <v/>
      </c>
      <c r="BH186">
        <f t="shared" si="212"/>
        <v>0</v>
      </c>
      <c r="BI186">
        <f t="shared" si="213"/>
        <v>0</v>
      </c>
      <c r="BJ186" t="str">
        <f t="shared" si="166"/>
        <v/>
      </c>
      <c r="BK186" s="27" t="str">
        <f>女子申込一覧表!BK84</f>
        <v/>
      </c>
      <c r="BL186" s="27" t="str">
        <f>女子申込一覧表!BL84</f>
        <v/>
      </c>
      <c r="BM186" s="27" t="str">
        <f t="shared" si="214"/>
        <v/>
      </c>
      <c r="BN186" s="27" t="str">
        <f>女子申込一覧表!BN84</f>
        <v/>
      </c>
      <c r="BO186" s="27" t="str">
        <f>女子申込一覧表!BO84</f>
        <v/>
      </c>
      <c r="BP186" s="27">
        <f>女子申込一覧表!BP84</f>
        <v>0</v>
      </c>
      <c r="BQ186" s="27" t="str">
        <f>女子申込一覧表!BQ84</f>
        <v/>
      </c>
      <c r="BR186" s="27" t="str">
        <f>女子申込一覧表!BR84</f>
        <v/>
      </c>
      <c r="BS186" s="27">
        <f>女子申込一覧表!BS84</f>
        <v>0</v>
      </c>
      <c r="BT186" s="27" t="str">
        <f t="shared" si="215"/>
        <v/>
      </c>
      <c r="BU186" s="27" t="str">
        <f t="shared" si="216"/>
        <v/>
      </c>
      <c r="BV186" s="27" t="str">
        <f t="shared" si="217"/>
        <v>999:99.99</v>
      </c>
      <c r="BW186" s="27" t="str">
        <f t="shared" si="218"/>
        <v>999:99.99</v>
      </c>
      <c r="BX186" s="27" t="str">
        <f t="shared" si="219"/>
        <v>999:99.99</v>
      </c>
      <c r="BY186" s="58" t="str">
        <f t="shared" si="163"/>
        <v>1980/1/1</v>
      </c>
      <c r="CH186" s="3" t="str">
        <f t="shared" si="167"/>
        <v/>
      </c>
      <c r="CI186" s="3" t="str">
        <f t="shared" si="168"/>
        <v/>
      </c>
      <c r="CJ186" s="3">
        <f t="shared" si="169"/>
        <v>0</v>
      </c>
      <c r="CK186" s="3" t="str">
        <f t="shared" si="170"/>
        <v/>
      </c>
      <c r="CL186" s="3">
        <f t="shared" si="171"/>
        <v>0</v>
      </c>
      <c r="CM186" s="3">
        <v>2</v>
      </c>
      <c r="CN186" s="85" t="str">
        <f t="shared" si="220"/>
        <v/>
      </c>
      <c r="CO186" s="3" t="str">
        <f t="shared" si="172"/>
        <v/>
      </c>
      <c r="CS186" s="94" t="str">
        <f t="shared" si="173"/>
        <v/>
      </c>
    </row>
    <row r="187" spans="1:97" ht="24.75" customHeight="1">
      <c r="A187" s="33" t="str">
        <f t="shared" si="196"/>
        <v/>
      </c>
      <c r="B187" s="95" t="str">
        <f>IF(女子申込一覧表!B85="","",女子申込一覧表!B85)</f>
        <v/>
      </c>
      <c r="C187" s="93" t="str">
        <f>IF(女子申込一覧表!C85="","",女子申込一覧表!C85)</f>
        <v/>
      </c>
      <c r="D187" s="95" t="str">
        <f>IF(女子申込一覧表!D85="","",女子申込一覧表!D85)</f>
        <v/>
      </c>
      <c r="E187" s="96"/>
      <c r="F187" s="96"/>
      <c r="G187" s="33" t="str">
        <f>IF(女子申込一覧表!G85="","",女子申込一覧表!G85)</f>
        <v/>
      </c>
      <c r="H187" s="84" t="str">
        <f>IF(女子申込一覧表!H85="","",女子申込一覧表!H85)</f>
        <v/>
      </c>
      <c r="I187" s="97" t="str">
        <f>IF(女子申込一覧表!I85="","",女子申込一覧表!I85)</f>
        <v/>
      </c>
      <c r="J187" s="97" t="str">
        <f>IF(女子申込一覧表!J85="","",女子申込一覧表!J85)</f>
        <v/>
      </c>
      <c r="K187" s="97" t="str">
        <f>IF(女子申込一覧表!K85="","",女子申込一覧表!K85)</f>
        <v/>
      </c>
      <c r="L187" s="97" t="str">
        <f>IF(女子申込一覧表!L85="","",女子申込一覧表!L85)</f>
        <v/>
      </c>
      <c r="M187" s="97" t="str">
        <f>IF(女子申込一覧表!M85="","",女子申込一覧表!M85)</f>
        <v/>
      </c>
      <c r="N187" s="98" t="str">
        <f>IF(女子申込一覧表!N85="","",女子申込一覧表!N85)</f>
        <v/>
      </c>
      <c r="O187" s="97" t="str">
        <f>IF(女子申込一覧表!O85="","",女子申込一覧表!O85)</f>
        <v/>
      </c>
      <c r="P187" s="97" t="str">
        <f>IF(女子申込一覧表!P85="","",女子申込一覧表!P85)</f>
        <v/>
      </c>
      <c r="Q187" s="98" t="str">
        <f>IF(女子申込一覧表!Q85="","",女子申込一覧表!Q85)</f>
        <v/>
      </c>
      <c r="R187" s="97" t="str">
        <f>IF(女子申込一覧表!R85="","",女子申込一覧表!R85)</f>
        <v/>
      </c>
      <c r="S187" s="97"/>
      <c r="T187" s="97"/>
      <c r="U187" s="97"/>
      <c r="V187" s="97"/>
      <c r="W187" s="97"/>
      <c r="X187" s="98"/>
      <c r="Y187" s="99"/>
      <c r="Z187" s="98"/>
      <c r="AA187" s="97" t="str">
        <f>IF(女子申込一覧表!AA85="","",女子申込一覧表!AA85)</f>
        <v/>
      </c>
      <c r="AB187" s="9"/>
      <c r="AC187" s="48">
        <f t="shared" si="202"/>
        <v>0</v>
      </c>
      <c r="AD187" s="48">
        <f t="shared" si="203"/>
        <v>0</v>
      </c>
      <c r="AE187" s="48">
        <f t="shared" si="204"/>
        <v>0</v>
      </c>
      <c r="AF187" s="48">
        <f t="shared" si="197"/>
        <v>0</v>
      </c>
      <c r="AG187" s="48">
        <f t="shared" si="205"/>
        <v>0</v>
      </c>
      <c r="AH187" s="14" t="str">
        <f>IF(I187="","",申込書!$AB$6)</f>
        <v/>
      </c>
      <c r="AI187" s="49" t="str">
        <f t="shared" si="200"/>
        <v/>
      </c>
      <c r="AJ187" s="49" t="str">
        <f t="shared" si="161"/>
        <v/>
      </c>
      <c r="AK187" s="50"/>
      <c r="AR187">
        <v>180</v>
      </c>
      <c r="AS187">
        <f t="shared" si="198"/>
        <v>0</v>
      </c>
      <c r="AT187" t="str">
        <f t="shared" si="199"/>
        <v/>
      </c>
      <c r="AU187">
        <f t="shared" si="206"/>
        <v>0</v>
      </c>
      <c r="AV187" t="str">
        <f t="shared" si="207"/>
        <v/>
      </c>
      <c r="AW187" t="str">
        <f t="shared" si="162"/>
        <v/>
      </c>
      <c r="AX187">
        <f t="shared" si="221"/>
        <v>75</v>
      </c>
      <c r="AY187">
        <f t="shared" si="164"/>
        <v>12</v>
      </c>
      <c r="AZ187">
        <v>5</v>
      </c>
      <c r="BA187" t="str">
        <f t="shared" si="208"/>
        <v xml:space="preserve"> </v>
      </c>
      <c r="BB187">
        <v>180</v>
      </c>
      <c r="BC187" t="str">
        <f t="shared" si="165"/>
        <v/>
      </c>
      <c r="BD187" t="e">
        <f t="shared" si="209"/>
        <v>#VALUE!</v>
      </c>
      <c r="BE187" t="str">
        <f t="shared" si="210"/>
        <v/>
      </c>
      <c r="BF187" t="str">
        <f t="shared" si="211"/>
        <v/>
      </c>
      <c r="BG187" t="str">
        <f t="shared" si="201"/>
        <v/>
      </c>
      <c r="BH187">
        <f t="shared" si="212"/>
        <v>0</v>
      </c>
      <c r="BI187">
        <f t="shared" si="213"/>
        <v>0</v>
      </c>
      <c r="BJ187" t="str">
        <f t="shared" si="166"/>
        <v/>
      </c>
      <c r="BK187" s="27" t="str">
        <f>女子申込一覧表!BK85</f>
        <v/>
      </c>
      <c r="BL187" s="27" t="str">
        <f>女子申込一覧表!BL85</f>
        <v/>
      </c>
      <c r="BM187" s="27" t="str">
        <f t="shared" si="214"/>
        <v/>
      </c>
      <c r="BN187" s="27" t="str">
        <f>女子申込一覧表!BN85</f>
        <v/>
      </c>
      <c r="BO187" s="27" t="str">
        <f>女子申込一覧表!BO85</f>
        <v/>
      </c>
      <c r="BP187" s="27">
        <f>女子申込一覧表!BP85</f>
        <v>0</v>
      </c>
      <c r="BQ187" s="27" t="str">
        <f>女子申込一覧表!BQ85</f>
        <v/>
      </c>
      <c r="BR187" s="27" t="str">
        <f>女子申込一覧表!BR85</f>
        <v/>
      </c>
      <c r="BS187" s="27">
        <f>女子申込一覧表!BS85</f>
        <v>0</v>
      </c>
      <c r="BT187" s="27" t="str">
        <f t="shared" si="215"/>
        <v/>
      </c>
      <c r="BU187" s="27" t="str">
        <f t="shared" si="216"/>
        <v/>
      </c>
      <c r="BV187" s="27" t="str">
        <f t="shared" si="217"/>
        <v>999:99.99</v>
      </c>
      <c r="BW187" s="27" t="str">
        <f t="shared" si="218"/>
        <v>999:99.99</v>
      </c>
      <c r="BX187" s="27" t="str">
        <f t="shared" si="219"/>
        <v>999:99.99</v>
      </c>
      <c r="BY187" s="58" t="str">
        <f t="shared" si="163"/>
        <v>1980/1/1</v>
      </c>
      <c r="CH187" s="3" t="str">
        <f t="shared" si="167"/>
        <v/>
      </c>
      <c r="CI187" s="3" t="str">
        <f t="shared" si="168"/>
        <v/>
      </c>
      <c r="CJ187" s="3">
        <f t="shared" si="169"/>
        <v>0</v>
      </c>
      <c r="CK187" s="3" t="str">
        <f t="shared" si="170"/>
        <v/>
      </c>
      <c r="CL187" s="3">
        <f t="shared" si="171"/>
        <v>0</v>
      </c>
      <c r="CM187" s="3">
        <v>2</v>
      </c>
      <c r="CN187" s="85" t="str">
        <f t="shared" si="220"/>
        <v/>
      </c>
      <c r="CO187" s="3" t="str">
        <f t="shared" si="172"/>
        <v/>
      </c>
      <c r="CS187" s="94" t="str">
        <f t="shared" si="173"/>
        <v/>
      </c>
    </row>
    <row r="188" spans="1:97" ht="24.75" customHeight="1">
      <c r="A188" s="33" t="str">
        <f t="shared" si="196"/>
        <v/>
      </c>
      <c r="B188" s="95" t="str">
        <f>IF(女子申込一覧表!B86="","",女子申込一覧表!B86)</f>
        <v/>
      </c>
      <c r="C188" s="93" t="str">
        <f>IF(女子申込一覧表!C86="","",女子申込一覧表!C86)</f>
        <v/>
      </c>
      <c r="D188" s="95" t="str">
        <f>IF(女子申込一覧表!D86="","",女子申込一覧表!D86)</f>
        <v/>
      </c>
      <c r="E188" s="96"/>
      <c r="F188" s="96"/>
      <c r="G188" s="33" t="str">
        <f>IF(女子申込一覧表!G86="","",女子申込一覧表!G86)</f>
        <v/>
      </c>
      <c r="H188" s="84" t="str">
        <f>IF(女子申込一覧表!H86="","",女子申込一覧表!H86)</f>
        <v/>
      </c>
      <c r="I188" s="97" t="str">
        <f>IF(女子申込一覧表!I86="","",女子申込一覧表!I86)</f>
        <v/>
      </c>
      <c r="J188" s="97" t="str">
        <f>IF(女子申込一覧表!J86="","",女子申込一覧表!J86)</f>
        <v/>
      </c>
      <c r="K188" s="97" t="str">
        <f>IF(女子申込一覧表!K86="","",女子申込一覧表!K86)</f>
        <v/>
      </c>
      <c r="L188" s="97" t="str">
        <f>IF(女子申込一覧表!L86="","",女子申込一覧表!L86)</f>
        <v/>
      </c>
      <c r="M188" s="97" t="str">
        <f>IF(女子申込一覧表!M86="","",女子申込一覧表!M86)</f>
        <v/>
      </c>
      <c r="N188" s="98" t="str">
        <f>IF(女子申込一覧表!N86="","",女子申込一覧表!N86)</f>
        <v/>
      </c>
      <c r="O188" s="97" t="str">
        <f>IF(女子申込一覧表!O86="","",女子申込一覧表!O86)</f>
        <v/>
      </c>
      <c r="P188" s="97" t="str">
        <f>IF(女子申込一覧表!P86="","",女子申込一覧表!P86)</f>
        <v/>
      </c>
      <c r="Q188" s="98" t="str">
        <f>IF(女子申込一覧表!Q86="","",女子申込一覧表!Q86)</f>
        <v/>
      </c>
      <c r="R188" s="97" t="str">
        <f>IF(女子申込一覧表!R86="","",女子申込一覧表!R86)</f>
        <v/>
      </c>
      <c r="S188" s="97"/>
      <c r="T188" s="97"/>
      <c r="U188" s="97"/>
      <c r="V188" s="97"/>
      <c r="W188" s="97"/>
      <c r="X188" s="98"/>
      <c r="Y188" s="99"/>
      <c r="Z188" s="98"/>
      <c r="AA188" s="97" t="str">
        <f>IF(女子申込一覧表!AA86="","",女子申込一覧表!AA86)</f>
        <v/>
      </c>
      <c r="AB188" s="9"/>
      <c r="AC188" s="48">
        <f t="shared" si="202"/>
        <v>0</v>
      </c>
      <c r="AD188" s="48">
        <f t="shared" si="203"/>
        <v>0</v>
      </c>
      <c r="AE188" s="48">
        <f t="shared" si="204"/>
        <v>0</v>
      </c>
      <c r="AF188" s="48">
        <f t="shared" si="197"/>
        <v>0</v>
      </c>
      <c r="AG188" s="48">
        <f t="shared" si="205"/>
        <v>0</v>
      </c>
      <c r="AH188" s="14" t="str">
        <f>IF(I188="","",申込書!$AB$6)</f>
        <v/>
      </c>
      <c r="AI188" s="49" t="str">
        <f t="shared" si="200"/>
        <v/>
      </c>
      <c r="AJ188" s="49" t="str">
        <f t="shared" si="161"/>
        <v/>
      </c>
      <c r="AK188" s="50"/>
      <c r="AR188">
        <v>181</v>
      </c>
      <c r="AS188">
        <f t="shared" si="198"/>
        <v>0</v>
      </c>
      <c r="AT188" t="str">
        <f t="shared" si="199"/>
        <v/>
      </c>
      <c r="AU188">
        <f t="shared" si="206"/>
        <v>0</v>
      </c>
      <c r="AV188" t="str">
        <f t="shared" si="207"/>
        <v/>
      </c>
      <c r="AW188" t="str">
        <f t="shared" si="162"/>
        <v/>
      </c>
      <c r="AX188">
        <f t="shared" si="221"/>
        <v>75</v>
      </c>
      <c r="AY188">
        <f t="shared" si="164"/>
        <v>12</v>
      </c>
      <c r="AZ188">
        <v>5</v>
      </c>
      <c r="BA188" t="str">
        <f t="shared" si="208"/>
        <v xml:space="preserve"> </v>
      </c>
      <c r="BB188">
        <v>181</v>
      </c>
      <c r="BC188" t="str">
        <f t="shared" si="165"/>
        <v/>
      </c>
      <c r="BD188" t="e">
        <f t="shared" si="209"/>
        <v>#VALUE!</v>
      </c>
      <c r="BE188" t="str">
        <f t="shared" si="210"/>
        <v/>
      </c>
      <c r="BF188" t="str">
        <f t="shared" si="211"/>
        <v/>
      </c>
      <c r="BG188" t="str">
        <f t="shared" si="201"/>
        <v/>
      </c>
      <c r="BH188">
        <f t="shared" si="212"/>
        <v>0</v>
      </c>
      <c r="BI188">
        <f t="shared" si="213"/>
        <v>0</v>
      </c>
      <c r="BJ188" t="str">
        <f t="shared" si="166"/>
        <v/>
      </c>
      <c r="BK188" s="27" t="str">
        <f>女子申込一覧表!BK86</f>
        <v/>
      </c>
      <c r="BL188" s="27" t="str">
        <f>女子申込一覧表!BL86</f>
        <v/>
      </c>
      <c r="BM188" s="27" t="str">
        <f t="shared" si="214"/>
        <v/>
      </c>
      <c r="BN188" s="27" t="str">
        <f>女子申込一覧表!BN86</f>
        <v/>
      </c>
      <c r="BO188" s="27" t="str">
        <f>女子申込一覧表!BO86</f>
        <v/>
      </c>
      <c r="BP188" s="27">
        <f>女子申込一覧表!BP86</f>
        <v>0</v>
      </c>
      <c r="BQ188" s="27" t="str">
        <f>女子申込一覧表!BQ86</f>
        <v/>
      </c>
      <c r="BR188" s="27" t="str">
        <f>女子申込一覧表!BR86</f>
        <v/>
      </c>
      <c r="BS188" s="27">
        <f>女子申込一覧表!BS86</f>
        <v>0</v>
      </c>
      <c r="BT188" s="27" t="str">
        <f t="shared" si="215"/>
        <v/>
      </c>
      <c r="BU188" s="27" t="str">
        <f t="shared" si="216"/>
        <v/>
      </c>
      <c r="BV188" s="27" t="str">
        <f t="shared" si="217"/>
        <v>999:99.99</v>
      </c>
      <c r="BW188" s="27" t="str">
        <f t="shared" si="218"/>
        <v>999:99.99</v>
      </c>
      <c r="BX188" s="27" t="str">
        <f t="shared" si="219"/>
        <v>999:99.99</v>
      </c>
      <c r="BY188" s="58" t="str">
        <f t="shared" si="163"/>
        <v>1980/1/1</v>
      </c>
      <c r="CH188" s="3" t="str">
        <f t="shared" si="167"/>
        <v/>
      </c>
      <c r="CI188" s="3" t="str">
        <f t="shared" si="168"/>
        <v/>
      </c>
      <c r="CJ188" s="3">
        <f t="shared" si="169"/>
        <v>0</v>
      </c>
      <c r="CK188" s="3" t="str">
        <f t="shared" si="170"/>
        <v/>
      </c>
      <c r="CL188" s="3">
        <f t="shared" si="171"/>
        <v>0</v>
      </c>
      <c r="CM188" s="3">
        <v>2</v>
      </c>
      <c r="CN188" s="85" t="str">
        <f t="shared" si="220"/>
        <v/>
      </c>
      <c r="CO188" s="3" t="str">
        <f t="shared" si="172"/>
        <v/>
      </c>
      <c r="CS188" s="94" t="str">
        <f t="shared" si="173"/>
        <v/>
      </c>
    </row>
    <row r="189" spans="1:97" ht="24.75" customHeight="1">
      <c r="A189" s="33" t="str">
        <f t="shared" si="196"/>
        <v/>
      </c>
      <c r="B189" s="95" t="str">
        <f>IF(女子申込一覧表!B87="","",女子申込一覧表!B87)</f>
        <v/>
      </c>
      <c r="C189" s="93" t="str">
        <f>IF(女子申込一覧表!C87="","",女子申込一覧表!C87)</f>
        <v/>
      </c>
      <c r="D189" s="95" t="str">
        <f>IF(女子申込一覧表!D87="","",女子申込一覧表!D87)</f>
        <v/>
      </c>
      <c r="E189" s="96"/>
      <c r="F189" s="96"/>
      <c r="G189" s="33" t="str">
        <f>IF(女子申込一覧表!G87="","",女子申込一覧表!G87)</f>
        <v/>
      </c>
      <c r="H189" s="84" t="str">
        <f>IF(女子申込一覧表!H87="","",女子申込一覧表!H87)</f>
        <v/>
      </c>
      <c r="I189" s="97" t="str">
        <f>IF(女子申込一覧表!I87="","",女子申込一覧表!I87)</f>
        <v/>
      </c>
      <c r="J189" s="97" t="str">
        <f>IF(女子申込一覧表!J87="","",女子申込一覧表!J87)</f>
        <v/>
      </c>
      <c r="K189" s="97" t="str">
        <f>IF(女子申込一覧表!K87="","",女子申込一覧表!K87)</f>
        <v/>
      </c>
      <c r="L189" s="97" t="str">
        <f>IF(女子申込一覧表!L87="","",女子申込一覧表!L87)</f>
        <v/>
      </c>
      <c r="M189" s="97" t="str">
        <f>IF(女子申込一覧表!M87="","",女子申込一覧表!M87)</f>
        <v/>
      </c>
      <c r="N189" s="98" t="str">
        <f>IF(女子申込一覧表!N87="","",女子申込一覧表!N87)</f>
        <v/>
      </c>
      <c r="O189" s="97" t="str">
        <f>IF(女子申込一覧表!O87="","",女子申込一覧表!O87)</f>
        <v/>
      </c>
      <c r="P189" s="97" t="str">
        <f>IF(女子申込一覧表!P87="","",女子申込一覧表!P87)</f>
        <v/>
      </c>
      <c r="Q189" s="98" t="str">
        <f>IF(女子申込一覧表!Q87="","",女子申込一覧表!Q87)</f>
        <v/>
      </c>
      <c r="R189" s="97" t="str">
        <f>IF(女子申込一覧表!R87="","",女子申込一覧表!R87)</f>
        <v/>
      </c>
      <c r="S189" s="97"/>
      <c r="T189" s="97"/>
      <c r="U189" s="97"/>
      <c r="V189" s="97"/>
      <c r="W189" s="97"/>
      <c r="X189" s="98"/>
      <c r="Y189" s="99"/>
      <c r="Z189" s="98"/>
      <c r="AA189" s="97" t="str">
        <f>IF(女子申込一覧表!AA87="","",女子申込一覧表!AA87)</f>
        <v/>
      </c>
      <c r="AB189" s="9"/>
      <c r="AC189" s="48">
        <f t="shared" si="202"/>
        <v>0</v>
      </c>
      <c r="AD189" s="48">
        <f t="shared" si="203"/>
        <v>0</v>
      </c>
      <c r="AE189" s="48">
        <f t="shared" si="204"/>
        <v>0</v>
      </c>
      <c r="AF189" s="48">
        <f t="shared" si="197"/>
        <v>0</v>
      </c>
      <c r="AG189" s="48">
        <f t="shared" si="205"/>
        <v>0</v>
      </c>
      <c r="AH189" s="14" t="str">
        <f>IF(I189="","",申込書!$AB$6)</f>
        <v/>
      </c>
      <c r="AI189" s="49" t="str">
        <f t="shared" si="200"/>
        <v/>
      </c>
      <c r="AJ189" s="49" t="str">
        <f t="shared" si="161"/>
        <v/>
      </c>
      <c r="AK189" s="50"/>
      <c r="AR189">
        <v>182</v>
      </c>
      <c r="AS189">
        <f t="shared" si="198"/>
        <v>0</v>
      </c>
      <c r="AT189" t="str">
        <f t="shared" si="199"/>
        <v/>
      </c>
      <c r="AU189">
        <f t="shared" si="206"/>
        <v>0</v>
      </c>
      <c r="AV189" t="str">
        <f t="shared" si="207"/>
        <v/>
      </c>
      <c r="AW189" t="str">
        <f t="shared" si="162"/>
        <v/>
      </c>
      <c r="AX189">
        <f t="shared" si="221"/>
        <v>75</v>
      </c>
      <c r="AY189">
        <f t="shared" si="164"/>
        <v>12</v>
      </c>
      <c r="AZ189">
        <v>5</v>
      </c>
      <c r="BA189" t="str">
        <f t="shared" si="208"/>
        <v xml:space="preserve"> </v>
      </c>
      <c r="BB189">
        <v>182</v>
      </c>
      <c r="BC189" t="str">
        <f t="shared" si="165"/>
        <v/>
      </c>
      <c r="BD189" t="e">
        <f t="shared" si="209"/>
        <v>#VALUE!</v>
      </c>
      <c r="BE189" t="str">
        <f t="shared" si="210"/>
        <v/>
      </c>
      <c r="BF189" t="str">
        <f t="shared" si="211"/>
        <v/>
      </c>
      <c r="BG189" t="str">
        <f t="shared" si="201"/>
        <v/>
      </c>
      <c r="BH189">
        <f t="shared" si="212"/>
        <v>0</v>
      </c>
      <c r="BI189">
        <f t="shared" si="213"/>
        <v>0</v>
      </c>
      <c r="BJ189" t="str">
        <f t="shared" si="166"/>
        <v/>
      </c>
      <c r="BK189" s="27" t="str">
        <f>女子申込一覧表!BK87</f>
        <v/>
      </c>
      <c r="BL189" s="27" t="str">
        <f>女子申込一覧表!BL87</f>
        <v/>
      </c>
      <c r="BM189" s="27" t="str">
        <f t="shared" si="214"/>
        <v/>
      </c>
      <c r="BN189" s="27" t="str">
        <f>女子申込一覧表!BN87</f>
        <v/>
      </c>
      <c r="BO189" s="27" t="str">
        <f>女子申込一覧表!BO87</f>
        <v/>
      </c>
      <c r="BP189" s="27">
        <f>女子申込一覧表!BP87</f>
        <v>0</v>
      </c>
      <c r="BQ189" s="27" t="str">
        <f>女子申込一覧表!BQ87</f>
        <v/>
      </c>
      <c r="BR189" s="27" t="str">
        <f>女子申込一覧表!BR87</f>
        <v/>
      </c>
      <c r="BS189" s="27">
        <f>女子申込一覧表!BS87</f>
        <v>0</v>
      </c>
      <c r="BT189" s="27" t="str">
        <f t="shared" si="215"/>
        <v/>
      </c>
      <c r="BU189" s="27" t="str">
        <f t="shared" si="216"/>
        <v/>
      </c>
      <c r="BV189" s="27" t="str">
        <f t="shared" si="217"/>
        <v>999:99.99</v>
      </c>
      <c r="BW189" s="27" t="str">
        <f t="shared" si="218"/>
        <v>999:99.99</v>
      </c>
      <c r="BX189" s="27" t="str">
        <f t="shared" si="219"/>
        <v>999:99.99</v>
      </c>
      <c r="BY189" s="58" t="str">
        <f t="shared" si="163"/>
        <v>1980/1/1</v>
      </c>
      <c r="CH189" s="3" t="str">
        <f t="shared" si="167"/>
        <v/>
      </c>
      <c r="CI189" s="3" t="str">
        <f t="shared" si="168"/>
        <v/>
      </c>
      <c r="CJ189" s="3">
        <f t="shared" si="169"/>
        <v>0</v>
      </c>
      <c r="CK189" s="3" t="str">
        <f t="shared" si="170"/>
        <v/>
      </c>
      <c r="CL189" s="3">
        <f t="shared" si="171"/>
        <v>0</v>
      </c>
      <c r="CM189" s="3">
        <v>2</v>
      </c>
      <c r="CN189" s="85" t="str">
        <f t="shared" si="220"/>
        <v/>
      </c>
      <c r="CO189" s="3" t="str">
        <f t="shared" si="172"/>
        <v/>
      </c>
      <c r="CS189" s="94" t="str">
        <f t="shared" si="173"/>
        <v/>
      </c>
    </row>
    <row r="190" spans="1:97" ht="24.75" customHeight="1">
      <c r="A190" s="33" t="str">
        <f t="shared" si="196"/>
        <v/>
      </c>
      <c r="B190" s="95" t="str">
        <f>IF(女子申込一覧表!B88="","",女子申込一覧表!B88)</f>
        <v/>
      </c>
      <c r="C190" s="93" t="str">
        <f>IF(女子申込一覧表!C88="","",女子申込一覧表!C88)</f>
        <v/>
      </c>
      <c r="D190" s="95" t="str">
        <f>IF(女子申込一覧表!D88="","",女子申込一覧表!D88)</f>
        <v/>
      </c>
      <c r="E190" s="96"/>
      <c r="F190" s="96"/>
      <c r="G190" s="33" t="str">
        <f>IF(女子申込一覧表!G88="","",女子申込一覧表!G88)</f>
        <v/>
      </c>
      <c r="H190" s="84" t="str">
        <f>IF(女子申込一覧表!H88="","",女子申込一覧表!H88)</f>
        <v/>
      </c>
      <c r="I190" s="97" t="str">
        <f>IF(女子申込一覧表!I88="","",女子申込一覧表!I88)</f>
        <v/>
      </c>
      <c r="J190" s="97" t="str">
        <f>IF(女子申込一覧表!J88="","",女子申込一覧表!J88)</f>
        <v/>
      </c>
      <c r="K190" s="97" t="str">
        <f>IF(女子申込一覧表!K88="","",女子申込一覧表!K88)</f>
        <v/>
      </c>
      <c r="L190" s="97" t="str">
        <f>IF(女子申込一覧表!L88="","",女子申込一覧表!L88)</f>
        <v/>
      </c>
      <c r="M190" s="97" t="str">
        <f>IF(女子申込一覧表!M88="","",女子申込一覧表!M88)</f>
        <v/>
      </c>
      <c r="N190" s="98" t="str">
        <f>IF(女子申込一覧表!N88="","",女子申込一覧表!N88)</f>
        <v/>
      </c>
      <c r="O190" s="97" t="str">
        <f>IF(女子申込一覧表!O88="","",女子申込一覧表!O88)</f>
        <v/>
      </c>
      <c r="P190" s="97" t="str">
        <f>IF(女子申込一覧表!P88="","",女子申込一覧表!P88)</f>
        <v/>
      </c>
      <c r="Q190" s="98" t="str">
        <f>IF(女子申込一覧表!Q88="","",女子申込一覧表!Q88)</f>
        <v/>
      </c>
      <c r="R190" s="97" t="str">
        <f>IF(女子申込一覧表!R88="","",女子申込一覧表!R88)</f>
        <v/>
      </c>
      <c r="S190" s="97"/>
      <c r="T190" s="97"/>
      <c r="U190" s="97"/>
      <c r="V190" s="97"/>
      <c r="W190" s="97"/>
      <c r="X190" s="98"/>
      <c r="Y190" s="99"/>
      <c r="Z190" s="98"/>
      <c r="AA190" s="97" t="str">
        <f>IF(女子申込一覧表!AA88="","",女子申込一覧表!AA88)</f>
        <v/>
      </c>
      <c r="AB190" s="9"/>
      <c r="AC190" s="48">
        <f t="shared" si="202"/>
        <v>0</v>
      </c>
      <c r="AD190" s="48">
        <f t="shared" si="203"/>
        <v>0</v>
      </c>
      <c r="AE190" s="48">
        <f t="shared" si="204"/>
        <v>0</v>
      </c>
      <c r="AF190" s="48">
        <f t="shared" si="197"/>
        <v>0</v>
      </c>
      <c r="AG190" s="48">
        <f t="shared" si="205"/>
        <v>0</v>
      </c>
      <c r="AH190" s="14" t="str">
        <f>IF(I190="","",申込書!$AB$6)</f>
        <v/>
      </c>
      <c r="AI190" s="49" t="str">
        <f t="shared" si="200"/>
        <v/>
      </c>
      <c r="AJ190" s="49" t="str">
        <f t="shared" si="161"/>
        <v/>
      </c>
      <c r="AK190" s="50"/>
      <c r="AR190">
        <v>183</v>
      </c>
      <c r="AS190">
        <f t="shared" si="198"/>
        <v>0</v>
      </c>
      <c r="AT190" t="str">
        <f t="shared" si="199"/>
        <v/>
      </c>
      <c r="AU190">
        <f t="shared" si="206"/>
        <v>0</v>
      </c>
      <c r="AV190" t="str">
        <f t="shared" si="207"/>
        <v/>
      </c>
      <c r="AW190" t="str">
        <f t="shared" si="162"/>
        <v/>
      </c>
      <c r="AX190">
        <f t="shared" si="221"/>
        <v>75</v>
      </c>
      <c r="AY190">
        <f t="shared" si="164"/>
        <v>12</v>
      </c>
      <c r="AZ190">
        <v>5</v>
      </c>
      <c r="BA190" t="str">
        <f t="shared" si="208"/>
        <v xml:space="preserve"> </v>
      </c>
      <c r="BB190">
        <v>183</v>
      </c>
      <c r="BC190" t="str">
        <f t="shared" si="165"/>
        <v/>
      </c>
      <c r="BD190" t="e">
        <f t="shared" si="209"/>
        <v>#VALUE!</v>
      </c>
      <c r="BE190" t="str">
        <f t="shared" si="210"/>
        <v/>
      </c>
      <c r="BF190" t="str">
        <f t="shared" si="211"/>
        <v/>
      </c>
      <c r="BG190" t="str">
        <f t="shared" si="201"/>
        <v/>
      </c>
      <c r="BH190">
        <f t="shared" si="212"/>
        <v>0</v>
      </c>
      <c r="BI190">
        <f t="shared" si="213"/>
        <v>0</v>
      </c>
      <c r="BJ190" t="str">
        <f t="shared" si="166"/>
        <v/>
      </c>
      <c r="BK190" s="27" t="str">
        <f>女子申込一覧表!BK88</f>
        <v/>
      </c>
      <c r="BL190" s="27" t="str">
        <f>女子申込一覧表!BL88</f>
        <v/>
      </c>
      <c r="BM190" s="27" t="str">
        <f t="shared" si="214"/>
        <v/>
      </c>
      <c r="BN190" s="27" t="str">
        <f>女子申込一覧表!BN88</f>
        <v/>
      </c>
      <c r="BO190" s="27" t="str">
        <f>女子申込一覧表!BO88</f>
        <v/>
      </c>
      <c r="BP190" s="27">
        <f>女子申込一覧表!BP88</f>
        <v>0</v>
      </c>
      <c r="BQ190" s="27" t="str">
        <f>女子申込一覧表!BQ88</f>
        <v/>
      </c>
      <c r="BR190" s="27" t="str">
        <f>女子申込一覧表!BR88</f>
        <v/>
      </c>
      <c r="BS190" s="27">
        <f>女子申込一覧表!BS88</f>
        <v>0</v>
      </c>
      <c r="BT190" s="27" t="str">
        <f t="shared" si="215"/>
        <v/>
      </c>
      <c r="BU190" s="27" t="str">
        <f t="shared" si="216"/>
        <v/>
      </c>
      <c r="BV190" s="27" t="str">
        <f t="shared" si="217"/>
        <v>999:99.99</v>
      </c>
      <c r="BW190" s="27" t="str">
        <f t="shared" si="218"/>
        <v>999:99.99</v>
      </c>
      <c r="BX190" s="27" t="str">
        <f t="shared" si="219"/>
        <v>999:99.99</v>
      </c>
      <c r="BY190" s="58" t="str">
        <f t="shared" si="163"/>
        <v>1980/1/1</v>
      </c>
      <c r="CH190" s="3" t="str">
        <f t="shared" si="167"/>
        <v/>
      </c>
      <c r="CI190" s="3" t="str">
        <f t="shared" si="168"/>
        <v/>
      </c>
      <c r="CJ190" s="3">
        <f t="shared" si="169"/>
        <v>0</v>
      </c>
      <c r="CK190" s="3" t="str">
        <f t="shared" si="170"/>
        <v/>
      </c>
      <c r="CL190" s="3">
        <f t="shared" si="171"/>
        <v>0</v>
      </c>
      <c r="CM190" s="3">
        <v>2</v>
      </c>
      <c r="CN190" s="85" t="str">
        <f t="shared" si="220"/>
        <v/>
      </c>
      <c r="CO190" s="3" t="str">
        <f t="shared" si="172"/>
        <v/>
      </c>
      <c r="CS190" s="94" t="str">
        <f t="shared" si="173"/>
        <v/>
      </c>
    </row>
    <row r="191" spans="1:97" ht="24.75" customHeight="1">
      <c r="A191" s="33" t="str">
        <f t="shared" si="196"/>
        <v/>
      </c>
      <c r="B191" s="95" t="str">
        <f>IF(女子申込一覧表!B89="","",女子申込一覧表!B89)</f>
        <v/>
      </c>
      <c r="C191" s="93" t="str">
        <f>IF(女子申込一覧表!C89="","",女子申込一覧表!C89)</f>
        <v/>
      </c>
      <c r="D191" s="95" t="str">
        <f>IF(女子申込一覧表!D89="","",女子申込一覧表!D89)</f>
        <v/>
      </c>
      <c r="E191" s="96"/>
      <c r="F191" s="96"/>
      <c r="G191" s="33" t="str">
        <f>IF(女子申込一覧表!G89="","",女子申込一覧表!G89)</f>
        <v/>
      </c>
      <c r="H191" s="84" t="str">
        <f>IF(女子申込一覧表!H89="","",女子申込一覧表!H89)</f>
        <v/>
      </c>
      <c r="I191" s="97" t="str">
        <f>IF(女子申込一覧表!I89="","",女子申込一覧表!I89)</f>
        <v/>
      </c>
      <c r="J191" s="97" t="str">
        <f>IF(女子申込一覧表!J89="","",女子申込一覧表!J89)</f>
        <v/>
      </c>
      <c r="K191" s="97" t="str">
        <f>IF(女子申込一覧表!K89="","",女子申込一覧表!K89)</f>
        <v/>
      </c>
      <c r="L191" s="97" t="str">
        <f>IF(女子申込一覧表!L89="","",女子申込一覧表!L89)</f>
        <v/>
      </c>
      <c r="M191" s="97" t="str">
        <f>IF(女子申込一覧表!M89="","",女子申込一覧表!M89)</f>
        <v/>
      </c>
      <c r="N191" s="98" t="str">
        <f>IF(女子申込一覧表!N89="","",女子申込一覧表!N89)</f>
        <v/>
      </c>
      <c r="O191" s="97" t="str">
        <f>IF(女子申込一覧表!O89="","",女子申込一覧表!O89)</f>
        <v/>
      </c>
      <c r="P191" s="97" t="str">
        <f>IF(女子申込一覧表!P89="","",女子申込一覧表!P89)</f>
        <v/>
      </c>
      <c r="Q191" s="98" t="str">
        <f>IF(女子申込一覧表!Q89="","",女子申込一覧表!Q89)</f>
        <v/>
      </c>
      <c r="R191" s="97" t="str">
        <f>IF(女子申込一覧表!R89="","",女子申込一覧表!R89)</f>
        <v/>
      </c>
      <c r="S191" s="97"/>
      <c r="T191" s="97"/>
      <c r="U191" s="97"/>
      <c r="V191" s="97"/>
      <c r="W191" s="97"/>
      <c r="X191" s="98"/>
      <c r="Y191" s="99"/>
      <c r="Z191" s="98"/>
      <c r="AA191" s="97" t="str">
        <f>IF(女子申込一覧表!AA89="","",女子申込一覧表!AA89)</f>
        <v/>
      </c>
      <c r="AB191" s="9"/>
      <c r="AC191" s="48">
        <f t="shared" si="202"/>
        <v>0</v>
      </c>
      <c r="AD191" s="48">
        <f t="shared" si="203"/>
        <v>0</v>
      </c>
      <c r="AE191" s="48">
        <f t="shared" si="204"/>
        <v>0</v>
      </c>
      <c r="AF191" s="48">
        <f t="shared" si="197"/>
        <v>0</v>
      </c>
      <c r="AG191" s="48">
        <f t="shared" si="205"/>
        <v>0</v>
      </c>
      <c r="AH191" s="14" t="str">
        <f>IF(I191="","",申込書!$AB$6)</f>
        <v/>
      </c>
      <c r="AI191" s="49" t="str">
        <f t="shared" si="200"/>
        <v/>
      </c>
      <c r="AJ191" s="49" t="str">
        <f t="shared" si="161"/>
        <v/>
      </c>
      <c r="AK191" s="50"/>
      <c r="AR191">
        <v>184</v>
      </c>
      <c r="AS191">
        <f t="shared" si="198"/>
        <v>0</v>
      </c>
      <c r="AT191" t="str">
        <f t="shared" si="199"/>
        <v/>
      </c>
      <c r="AU191">
        <f t="shared" si="206"/>
        <v>0</v>
      </c>
      <c r="AV191" t="str">
        <f t="shared" si="207"/>
        <v/>
      </c>
      <c r="AW191" t="str">
        <f t="shared" si="162"/>
        <v/>
      </c>
      <c r="AX191">
        <f t="shared" si="221"/>
        <v>75</v>
      </c>
      <c r="AY191">
        <f t="shared" si="164"/>
        <v>12</v>
      </c>
      <c r="AZ191">
        <v>5</v>
      </c>
      <c r="BA191" t="str">
        <f t="shared" si="208"/>
        <v xml:space="preserve"> </v>
      </c>
      <c r="BB191">
        <v>184</v>
      </c>
      <c r="BC191" t="str">
        <f t="shared" si="165"/>
        <v/>
      </c>
      <c r="BD191" t="e">
        <f t="shared" si="209"/>
        <v>#VALUE!</v>
      </c>
      <c r="BE191" t="str">
        <f t="shared" si="210"/>
        <v/>
      </c>
      <c r="BF191" t="str">
        <f t="shared" si="211"/>
        <v/>
      </c>
      <c r="BG191" t="str">
        <f t="shared" si="201"/>
        <v/>
      </c>
      <c r="BH191">
        <f t="shared" si="212"/>
        <v>0</v>
      </c>
      <c r="BI191">
        <f t="shared" si="213"/>
        <v>0</v>
      </c>
      <c r="BJ191" t="str">
        <f t="shared" si="166"/>
        <v/>
      </c>
      <c r="BK191" s="27" t="str">
        <f>女子申込一覧表!BK89</f>
        <v/>
      </c>
      <c r="BL191" s="27" t="str">
        <f>女子申込一覧表!BL89</f>
        <v/>
      </c>
      <c r="BM191" s="27" t="str">
        <f t="shared" si="214"/>
        <v/>
      </c>
      <c r="BN191" s="27" t="str">
        <f>女子申込一覧表!BN89</f>
        <v/>
      </c>
      <c r="BO191" s="27" t="str">
        <f>女子申込一覧表!BO89</f>
        <v/>
      </c>
      <c r="BP191" s="27">
        <f>女子申込一覧表!BP89</f>
        <v>0</v>
      </c>
      <c r="BQ191" s="27" t="str">
        <f>女子申込一覧表!BQ89</f>
        <v/>
      </c>
      <c r="BR191" s="27" t="str">
        <f>女子申込一覧表!BR89</f>
        <v/>
      </c>
      <c r="BS191" s="27">
        <f>女子申込一覧表!BS89</f>
        <v>0</v>
      </c>
      <c r="BT191" s="27" t="str">
        <f t="shared" si="215"/>
        <v/>
      </c>
      <c r="BU191" s="27" t="str">
        <f t="shared" si="216"/>
        <v/>
      </c>
      <c r="BV191" s="27" t="str">
        <f t="shared" si="217"/>
        <v>999:99.99</v>
      </c>
      <c r="BW191" s="27" t="str">
        <f t="shared" si="218"/>
        <v>999:99.99</v>
      </c>
      <c r="BX191" s="27" t="str">
        <f t="shared" si="219"/>
        <v>999:99.99</v>
      </c>
      <c r="BY191" s="58" t="str">
        <f t="shared" si="163"/>
        <v>1980/1/1</v>
      </c>
      <c r="CH191" s="3" t="str">
        <f t="shared" si="167"/>
        <v/>
      </c>
      <c r="CI191" s="3" t="str">
        <f t="shared" si="168"/>
        <v/>
      </c>
      <c r="CJ191" s="3">
        <f t="shared" si="169"/>
        <v>0</v>
      </c>
      <c r="CK191" s="3" t="str">
        <f t="shared" si="170"/>
        <v/>
      </c>
      <c r="CL191" s="3">
        <f t="shared" si="171"/>
        <v>0</v>
      </c>
      <c r="CM191" s="3">
        <v>2</v>
      </c>
      <c r="CN191" s="85" t="str">
        <f t="shared" si="220"/>
        <v/>
      </c>
      <c r="CO191" s="3" t="str">
        <f t="shared" si="172"/>
        <v/>
      </c>
      <c r="CS191" s="94" t="str">
        <f t="shared" si="173"/>
        <v/>
      </c>
    </row>
    <row r="192" spans="1:97" ht="24.75" customHeight="1">
      <c r="A192" s="33" t="str">
        <f t="shared" si="196"/>
        <v/>
      </c>
      <c r="B192" s="95" t="str">
        <f>IF(女子申込一覧表!B90="","",女子申込一覧表!B90)</f>
        <v/>
      </c>
      <c r="C192" s="93" t="str">
        <f>IF(女子申込一覧表!C90="","",女子申込一覧表!C90)</f>
        <v/>
      </c>
      <c r="D192" s="95" t="str">
        <f>IF(女子申込一覧表!D90="","",女子申込一覧表!D90)</f>
        <v/>
      </c>
      <c r="E192" s="96"/>
      <c r="F192" s="96"/>
      <c r="G192" s="33" t="str">
        <f>IF(女子申込一覧表!G90="","",女子申込一覧表!G90)</f>
        <v/>
      </c>
      <c r="H192" s="84" t="str">
        <f>IF(女子申込一覧表!H90="","",女子申込一覧表!H90)</f>
        <v/>
      </c>
      <c r="I192" s="97" t="str">
        <f>IF(女子申込一覧表!I90="","",女子申込一覧表!I90)</f>
        <v/>
      </c>
      <c r="J192" s="97" t="str">
        <f>IF(女子申込一覧表!J90="","",女子申込一覧表!J90)</f>
        <v/>
      </c>
      <c r="K192" s="97" t="str">
        <f>IF(女子申込一覧表!K90="","",女子申込一覧表!K90)</f>
        <v/>
      </c>
      <c r="L192" s="97" t="str">
        <f>IF(女子申込一覧表!L90="","",女子申込一覧表!L90)</f>
        <v/>
      </c>
      <c r="M192" s="97" t="str">
        <f>IF(女子申込一覧表!M90="","",女子申込一覧表!M90)</f>
        <v/>
      </c>
      <c r="N192" s="98" t="str">
        <f>IF(女子申込一覧表!N90="","",女子申込一覧表!N90)</f>
        <v/>
      </c>
      <c r="O192" s="97" t="str">
        <f>IF(女子申込一覧表!O90="","",女子申込一覧表!O90)</f>
        <v/>
      </c>
      <c r="P192" s="97" t="str">
        <f>IF(女子申込一覧表!P90="","",女子申込一覧表!P90)</f>
        <v/>
      </c>
      <c r="Q192" s="98" t="str">
        <f>IF(女子申込一覧表!Q90="","",女子申込一覧表!Q90)</f>
        <v/>
      </c>
      <c r="R192" s="97" t="str">
        <f>IF(女子申込一覧表!R90="","",女子申込一覧表!R90)</f>
        <v/>
      </c>
      <c r="S192" s="97"/>
      <c r="T192" s="97"/>
      <c r="U192" s="97"/>
      <c r="V192" s="97"/>
      <c r="W192" s="97"/>
      <c r="X192" s="98"/>
      <c r="Y192" s="99"/>
      <c r="Z192" s="98"/>
      <c r="AA192" s="97" t="str">
        <f>IF(女子申込一覧表!AA90="","",女子申込一覧表!AA90)</f>
        <v/>
      </c>
      <c r="AB192" s="9"/>
      <c r="AC192" s="48">
        <f t="shared" si="202"/>
        <v>0</v>
      </c>
      <c r="AD192" s="48">
        <f t="shared" si="203"/>
        <v>0</v>
      </c>
      <c r="AE192" s="48">
        <f t="shared" si="204"/>
        <v>0</v>
      </c>
      <c r="AF192" s="48">
        <f t="shared" si="197"/>
        <v>0</v>
      </c>
      <c r="AG192" s="48">
        <f t="shared" si="205"/>
        <v>0</v>
      </c>
      <c r="AH192" s="14" t="str">
        <f>IF(I192="","",申込書!$AB$6)</f>
        <v/>
      </c>
      <c r="AI192" s="49" t="str">
        <f t="shared" si="200"/>
        <v/>
      </c>
      <c r="AJ192" s="49" t="str">
        <f t="shared" si="161"/>
        <v/>
      </c>
      <c r="AK192" s="50"/>
      <c r="AR192">
        <v>185</v>
      </c>
      <c r="AS192">
        <f t="shared" si="198"/>
        <v>0</v>
      </c>
      <c r="AT192" t="str">
        <f t="shared" si="199"/>
        <v/>
      </c>
      <c r="AU192">
        <f t="shared" si="206"/>
        <v>0</v>
      </c>
      <c r="AV192" t="str">
        <f t="shared" si="207"/>
        <v/>
      </c>
      <c r="AW192" t="str">
        <f t="shared" si="162"/>
        <v/>
      </c>
      <c r="AX192">
        <f t="shared" si="221"/>
        <v>75</v>
      </c>
      <c r="AY192">
        <f t="shared" si="164"/>
        <v>12</v>
      </c>
      <c r="AZ192">
        <v>5</v>
      </c>
      <c r="BA192" t="str">
        <f t="shared" si="208"/>
        <v xml:space="preserve"> </v>
      </c>
      <c r="BB192">
        <v>185</v>
      </c>
      <c r="BC192" t="str">
        <f t="shared" si="165"/>
        <v/>
      </c>
      <c r="BD192" t="e">
        <f t="shared" si="209"/>
        <v>#VALUE!</v>
      </c>
      <c r="BE192" t="str">
        <f t="shared" si="210"/>
        <v/>
      </c>
      <c r="BF192" t="str">
        <f t="shared" si="211"/>
        <v/>
      </c>
      <c r="BG192" t="str">
        <f t="shared" si="201"/>
        <v/>
      </c>
      <c r="BH192">
        <f t="shared" si="212"/>
        <v>0</v>
      </c>
      <c r="BI192">
        <f t="shared" si="213"/>
        <v>0</v>
      </c>
      <c r="BJ192" t="str">
        <f t="shared" si="166"/>
        <v/>
      </c>
      <c r="BK192" s="27" t="str">
        <f>女子申込一覧表!BK90</f>
        <v/>
      </c>
      <c r="BL192" s="27" t="str">
        <f>女子申込一覧表!BL90</f>
        <v/>
      </c>
      <c r="BM192" s="27" t="str">
        <f t="shared" si="214"/>
        <v/>
      </c>
      <c r="BN192" s="27" t="str">
        <f>女子申込一覧表!BN90</f>
        <v/>
      </c>
      <c r="BO192" s="27" t="str">
        <f>女子申込一覧表!BO90</f>
        <v/>
      </c>
      <c r="BP192" s="27">
        <f>女子申込一覧表!BP90</f>
        <v>0</v>
      </c>
      <c r="BQ192" s="27" t="str">
        <f>女子申込一覧表!BQ90</f>
        <v/>
      </c>
      <c r="BR192" s="27" t="str">
        <f>女子申込一覧表!BR90</f>
        <v/>
      </c>
      <c r="BS192" s="27">
        <f>女子申込一覧表!BS90</f>
        <v>0</v>
      </c>
      <c r="BT192" s="27" t="str">
        <f t="shared" si="215"/>
        <v/>
      </c>
      <c r="BU192" s="27" t="str">
        <f t="shared" si="216"/>
        <v/>
      </c>
      <c r="BV192" s="27" t="str">
        <f t="shared" si="217"/>
        <v>999:99.99</v>
      </c>
      <c r="BW192" s="27" t="str">
        <f t="shared" si="218"/>
        <v>999:99.99</v>
      </c>
      <c r="BX192" s="27" t="str">
        <f t="shared" si="219"/>
        <v>999:99.99</v>
      </c>
      <c r="BY192" s="58" t="str">
        <f t="shared" si="163"/>
        <v>1980/1/1</v>
      </c>
      <c r="CH192" s="3" t="str">
        <f t="shared" si="167"/>
        <v/>
      </c>
      <c r="CI192" s="3" t="str">
        <f t="shared" si="168"/>
        <v/>
      </c>
      <c r="CJ192" s="3">
        <f t="shared" si="169"/>
        <v>0</v>
      </c>
      <c r="CK192" s="3" t="str">
        <f t="shared" si="170"/>
        <v/>
      </c>
      <c r="CL192" s="3">
        <f t="shared" si="171"/>
        <v>0</v>
      </c>
      <c r="CM192" s="3">
        <v>2</v>
      </c>
      <c r="CN192" s="85" t="str">
        <f t="shared" si="220"/>
        <v/>
      </c>
      <c r="CO192" s="3" t="str">
        <f t="shared" si="172"/>
        <v/>
      </c>
      <c r="CS192" s="94" t="str">
        <f t="shared" si="173"/>
        <v/>
      </c>
    </row>
    <row r="193" spans="1:97" ht="24.75" customHeight="1">
      <c r="A193" s="33" t="str">
        <f t="shared" si="196"/>
        <v/>
      </c>
      <c r="B193" s="95" t="str">
        <f>IF(女子申込一覧表!B91="","",女子申込一覧表!B91)</f>
        <v/>
      </c>
      <c r="C193" s="93" t="str">
        <f>IF(女子申込一覧表!C91="","",女子申込一覧表!C91)</f>
        <v/>
      </c>
      <c r="D193" s="95" t="str">
        <f>IF(女子申込一覧表!D91="","",女子申込一覧表!D91)</f>
        <v/>
      </c>
      <c r="E193" s="96"/>
      <c r="F193" s="96"/>
      <c r="G193" s="33" t="str">
        <f>IF(女子申込一覧表!G91="","",女子申込一覧表!G91)</f>
        <v/>
      </c>
      <c r="H193" s="84" t="str">
        <f>IF(女子申込一覧表!H91="","",女子申込一覧表!H91)</f>
        <v/>
      </c>
      <c r="I193" s="97" t="str">
        <f>IF(女子申込一覧表!I91="","",女子申込一覧表!I91)</f>
        <v/>
      </c>
      <c r="J193" s="97" t="str">
        <f>IF(女子申込一覧表!J91="","",女子申込一覧表!J91)</f>
        <v/>
      </c>
      <c r="K193" s="97" t="str">
        <f>IF(女子申込一覧表!K91="","",女子申込一覧表!K91)</f>
        <v/>
      </c>
      <c r="L193" s="97" t="str">
        <f>IF(女子申込一覧表!L91="","",女子申込一覧表!L91)</f>
        <v/>
      </c>
      <c r="M193" s="97" t="str">
        <f>IF(女子申込一覧表!M91="","",女子申込一覧表!M91)</f>
        <v/>
      </c>
      <c r="N193" s="98" t="str">
        <f>IF(女子申込一覧表!N91="","",女子申込一覧表!N91)</f>
        <v/>
      </c>
      <c r="O193" s="97" t="str">
        <f>IF(女子申込一覧表!O91="","",女子申込一覧表!O91)</f>
        <v/>
      </c>
      <c r="P193" s="97" t="str">
        <f>IF(女子申込一覧表!P91="","",女子申込一覧表!P91)</f>
        <v/>
      </c>
      <c r="Q193" s="98" t="str">
        <f>IF(女子申込一覧表!Q91="","",女子申込一覧表!Q91)</f>
        <v/>
      </c>
      <c r="R193" s="97" t="str">
        <f>IF(女子申込一覧表!R91="","",女子申込一覧表!R91)</f>
        <v/>
      </c>
      <c r="S193" s="97"/>
      <c r="T193" s="97"/>
      <c r="U193" s="97"/>
      <c r="V193" s="97"/>
      <c r="W193" s="97"/>
      <c r="X193" s="98"/>
      <c r="Y193" s="99"/>
      <c r="Z193" s="98"/>
      <c r="AA193" s="97" t="str">
        <f>IF(女子申込一覧表!AA91="","",女子申込一覧表!AA91)</f>
        <v/>
      </c>
      <c r="AB193" s="9"/>
      <c r="AC193" s="48">
        <f t="shared" si="202"/>
        <v>0</v>
      </c>
      <c r="AD193" s="48">
        <f t="shared" si="203"/>
        <v>0</v>
      </c>
      <c r="AE193" s="48">
        <f t="shared" si="204"/>
        <v>0</v>
      </c>
      <c r="AF193" s="48">
        <f t="shared" si="197"/>
        <v>0</v>
      </c>
      <c r="AG193" s="48">
        <f t="shared" si="205"/>
        <v>0</v>
      </c>
      <c r="AH193" s="14" t="str">
        <f>IF(I193="","",申込書!$AB$6)</f>
        <v/>
      </c>
      <c r="AI193" s="49" t="str">
        <f t="shared" si="200"/>
        <v/>
      </c>
      <c r="AJ193" s="49" t="str">
        <f t="shared" si="161"/>
        <v/>
      </c>
      <c r="AK193" s="50"/>
      <c r="AR193">
        <v>186</v>
      </c>
      <c r="AS193">
        <f t="shared" si="198"/>
        <v>0</v>
      </c>
      <c r="AT193" t="str">
        <f t="shared" si="199"/>
        <v/>
      </c>
      <c r="AU193">
        <f t="shared" si="206"/>
        <v>0</v>
      </c>
      <c r="AV193" t="str">
        <f t="shared" si="207"/>
        <v/>
      </c>
      <c r="AW193" t="str">
        <f t="shared" si="162"/>
        <v/>
      </c>
      <c r="AX193">
        <f t="shared" si="221"/>
        <v>75</v>
      </c>
      <c r="AY193">
        <f t="shared" si="164"/>
        <v>12</v>
      </c>
      <c r="AZ193">
        <v>5</v>
      </c>
      <c r="BA193" t="str">
        <f t="shared" si="208"/>
        <v xml:space="preserve"> </v>
      </c>
      <c r="BB193">
        <v>186</v>
      </c>
      <c r="BC193" t="str">
        <f t="shared" si="165"/>
        <v/>
      </c>
      <c r="BD193" t="e">
        <f t="shared" si="209"/>
        <v>#VALUE!</v>
      </c>
      <c r="BE193" t="str">
        <f t="shared" si="210"/>
        <v/>
      </c>
      <c r="BF193" t="str">
        <f t="shared" si="211"/>
        <v/>
      </c>
      <c r="BG193" t="str">
        <f t="shared" si="201"/>
        <v/>
      </c>
      <c r="BH193">
        <f t="shared" si="212"/>
        <v>0</v>
      </c>
      <c r="BI193">
        <f t="shared" si="213"/>
        <v>0</v>
      </c>
      <c r="BJ193" t="str">
        <f t="shared" si="166"/>
        <v/>
      </c>
      <c r="BK193" s="27" t="str">
        <f>女子申込一覧表!BK91</f>
        <v/>
      </c>
      <c r="BL193" s="27" t="str">
        <f>女子申込一覧表!BL91</f>
        <v/>
      </c>
      <c r="BM193" s="27" t="str">
        <f t="shared" si="214"/>
        <v/>
      </c>
      <c r="BN193" s="27" t="str">
        <f>女子申込一覧表!BN91</f>
        <v/>
      </c>
      <c r="BO193" s="27" t="str">
        <f>女子申込一覧表!BO91</f>
        <v/>
      </c>
      <c r="BP193" s="27">
        <f>女子申込一覧表!BP91</f>
        <v>0</v>
      </c>
      <c r="BQ193" s="27" t="str">
        <f>女子申込一覧表!BQ91</f>
        <v/>
      </c>
      <c r="BR193" s="27" t="str">
        <f>女子申込一覧表!BR91</f>
        <v/>
      </c>
      <c r="BS193" s="27">
        <f>女子申込一覧表!BS91</f>
        <v>0</v>
      </c>
      <c r="BT193" s="27" t="str">
        <f t="shared" si="215"/>
        <v/>
      </c>
      <c r="BU193" s="27" t="str">
        <f t="shared" si="216"/>
        <v/>
      </c>
      <c r="BV193" s="27" t="str">
        <f t="shared" si="217"/>
        <v>999:99.99</v>
      </c>
      <c r="BW193" s="27" t="str">
        <f t="shared" si="218"/>
        <v>999:99.99</v>
      </c>
      <c r="BX193" s="27" t="str">
        <f t="shared" si="219"/>
        <v>999:99.99</v>
      </c>
      <c r="BY193" s="58" t="str">
        <f t="shared" si="163"/>
        <v>1980/1/1</v>
      </c>
      <c r="CH193" s="3" t="str">
        <f t="shared" si="167"/>
        <v/>
      </c>
      <c r="CI193" s="3" t="str">
        <f t="shared" si="168"/>
        <v/>
      </c>
      <c r="CJ193" s="3">
        <f t="shared" si="169"/>
        <v>0</v>
      </c>
      <c r="CK193" s="3" t="str">
        <f t="shared" si="170"/>
        <v/>
      </c>
      <c r="CL193" s="3">
        <f t="shared" si="171"/>
        <v>0</v>
      </c>
      <c r="CM193" s="3">
        <v>2</v>
      </c>
      <c r="CN193" s="85" t="str">
        <f t="shared" si="220"/>
        <v/>
      </c>
      <c r="CO193" s="3" t="str">
        <f t="shared" si="172"/>
        <v/>
      </c>
      <c r="CS193" s="94" t="str">
        <f t="shared" si="173"/>
        <v/>
      </c>
    </row>
    <row r="194" spans="1:97" ht="24.75" customHeight="1">
      <c r="A194" s="33" t="str">
        <f t="shared" si="196"/>
        <v/>
      </c>
      <c r="B194" s="95" t="str">
        <f>IF(女子申込一覧表!B92="","",女子申込一覧表!B92)</f>
        <v/>
      </c>
      <c r="C194" s="93" t="str">
        <f>IF(女子申込一覧表!C92="","",女子申込一覧表!C92)</f>
        <v/>
      </c>
      <c r="D194" s="95" t="str">
        <f>IF(女子申込一覧表!D92="","",女子申込一覧表!D92)</f>
        <v/>
      </c>
      <c r="E194" s="96"/>
      <c r="F194" s="96"/>
      <c r="G194" s="33" t="str">
        <f>IF(女子申込一覧表!G92="","",女子申込一覧表!G92)</f>
        <v/>
      </c>
      <c r="H194" s="84" t="str">
        <f>IF(女子申込一覧表!H92="","",女子申込一覧表!H92)</f>
        <v/>
      </c>
      <c r="I194" s="97" t="str">
        <f>IF(女子申込一覧表!I92="","",女子申込一覧表!I92)</f>
        <v/>
      </c>
      <c r="J194" s="97" t="str">
        <f>IF(女子申込一覧表!J92="","",女子申込一覧表!J92)</f>
        <v/>
      </c>
      <c r="K194" s="97" t="str">
        <f>IF(女子申込一覧表!K92="","",女子申込一覧表!K92)</f>
        <v/>
      </c>
      <c r="L194" s="97" t="str">
        <f>IF(女子申込一覧表!L92="","",女子申込一覧表!L92)</f>
        <v/>
      </c>
      <c r="M194" s="97" t="str">
        <f>IF(女子申込一覧表!M92="","",女子申込一覧表!M92)</f>
        <v/>
      </c>
      <c r="N194" s="98" t="str">
        <f>IF(女子申込一覧表!N92="","",女子申込一覧表!N92)</f>
        <v/>
      </c>
      <c r="O194" s="97" t="str">
        <f>IF(女子申込一覧表!O92="","",女子申込一覧表!O92)</f>
        <v/>
      </c>
      <c r="P194" s="97" t="str">
        <f>IF(女子申込一覧表!P92="","",女子申込一覧表!P92)</f>
        <v/>
      </c>
      <c r="Q194" s="98" t="str">
        <f>IF(女子申込一覧表!Q92="","",女子申込一覧表!Q92)</f>
        <v/>
      </c>
      <c r="R194" s="97" t="str">
        <f>IF(女子申込一覧表!R92="","",女子申込一覧表!R92)</f>
        <v/>
      </c>
      <c r="S194" s="97"/>
      <c r="T194" s="97"/>
      <c r="U194" s="97"/>
      <c r="V194" s="97"/>
      <c r="W194" s="97"/>
      <c r="X194" s="98"/>
      <c r="Y194" s="99"/>
      <c r="Z194" s="98"/>
      <c r="AA194" s="97" t="str">
        <f>IF(女子申込一覧表!AA92="","",女子申込一覧表!AA92)</f>
        <v/>
      </c>
      <c r="AB194" s="9"/>
      <c r="AC194" s="48">
        <f t="shared" si="202"/>
        <v>0</v>
      </c>
      <c r="AD194" s="48">
        <f t="shared" si="203"/>
        <v>0</v>
      </c>
      <c r="AE194" s="48">
        <f t="shared" si="204"/>
        <v>0</v>
      </c>
      <c r="AF194" s="48">
        <f t="shared" si="197"/>
        <v>0</v>
      </c>
      <c r="AG194" s="48">
        <f t="shared" si="205"/>
        <v>0</v>
      </c>
      <c r="AH194" s="14" t="str">
        <f>IF(I194="","",申込書!$AB$6)</f>
        <v/>
      </c>
      <c r="AI194" s="49" t="str">
        <f t="shared" si="200"/>
        <v/>
      </c>
      <c r="AJ194" s="49" t="str">
        <f t="shared" si="161"/>
        <v/>
      </c>
      <c r="AK194" s="50"/>
      <c r="AR194">
        <v>187</v>
      </c>
      <c r="AS194">
        <f t="shared" si="198"/>
        <v>0</v>
      </c>
      <c r="AT194" t="str">
        <f t="shared" si="199"/>
        <v/>
      </c>
      <c r="AU194">
        <f t="shared" si="206"/>
        <v>0</v>
      </c>
      <c r="AV194" t="str">
        <f t="shared" si="207"/>
        <v/>
      </c>
      <c r="AW194" t="str">
        <f t="shared" si="162"/>
        <v/>
      </c>
      <c r="AX194">
        <f t="shared" si="221"/>
        <v>75</v>
      </c>
      <c r="AY194">
        <f t="shared" si="164"/>
        <v>12</v>
      </c>
      <c r="AZ194">
        <v>5</v>
      </c>
      <c r="BA194" t="str">
        <f t="shared" si="208"/>
        <v xml:space="preserve"> </v>
      </c>
      <c r="BB194">
        <v>187</v>
      </c>
      <c r="BC194" t="str">
        <f t="shared" si="165"/>
        <v/>
      </c>
      <c r="BD194" t="e">
        <f t="shared" si="209"/>
        <v>#VALUE!</v>
      </c>
      <c r="BE194" t="str">
        <f t="shared" si="210"/>
        <v/>
      </c>
      <c r="BF194" t="str">
        <f t="shared" si="211"/>
        <v/>
      </c>
      <c r="BG194" t="str">
        <f t="shared" si="201"/>
        <v/>
      </c>
      <c r="BH194">
        <f t="shared" si="212"/>
        <v>0</v>
      </c>
      <c r="BI194">
        <f t="shared" si="213"/>
        <v>0</v>
      </c>
      <c r="BJ194" t="str">
        <f t="shared" si="166"/>
        <v/>
      </c>
      <c r="BK194" s="27" t="str">
        <f>女子申込一覧表!BK92</f>
        <v/>
      </c>
      <c r="BL194" s="27" t="str">
        <f>女子申込一覧表!BL92</f>
        <v/>
      </c>
      <c r="BM194" s="27" t="str">
        <f t="shared" si="214"/>
        <v/>
      </c>
      <c r="BN194" s="27" t="str">
        <f>女子申込一覧表!BN92</f>
        <v/>
      </c>
      <c r="BO194" s="27" t="str">
        <f>女子申込一覧表!BO92</f>
        <v/>
      </c>
      <c r="BP194" s="27">
        <f>女子申込一覧表!BP92</f>
        <v>0</v>
      </c>
      <c r="BQ194" s="27" t="str">
        <f>女子申込一覧表!BQ92</f>
        <v/>
      </c>
      <c r="BR194" s="27" t="str">
        <f>女子申込一覧表!BR92</f>
        <v/>
      </c>
      <c r="BS194" s="27">
        <f>女子申込一覧表!BS92</f>
        <v>0</v>
      </c>
      <c r="BT194" s="27" t="str">
        <f t="shared" si="215"/>
        <v/>
      </c>
      <c r="BU194" s="27" t="str">
        <f t="shared" si="216"/>
        <v/>
      </c>
      <c r="BV194" s="27" t="str">
        <f t="shared" si="217"/>
        <v>999:99.99</v>
      </c>
      <c r="BW194" s="27" t="str">
        <f t="shared" si="218"/>
        <v>999:99.99</v>
      </c>
      <c r="BX194" s="27" t="str">
        <f t="shared" si="219"/>
        <v>999:99.99</v>
      </c>
      <c r="BY194" s="58" t="str">
        <f t="shared" si="163"/>
        <v>1980/1/1</v>
      </c>
      <c r="CH194" s="3" t="str">
        <f t="shared" si="167"/>
        <v/>
      </c>
      <c r="CI194" s="3" t="str">
        <f t="shared" si="168"/>
        <v/>
      </c>
      <c r="CJ194" s="3">
        <f t="shared" si="169"/>
        <v>0</v>
      </c>
      <c r="CK194" s="3" t="str">
        <f t="shared" si="170"/>
        <v/>
      </c>
      <c r="CL194" s="3">
        <f t="shared" si="171"/>
        <v>0</v>
      </c>
      <c r="CM194" s="3">
        <v>2</v>
      </c>
      <c r="CN194" s="85" t="str">
        <f t="shared" si="220"/>
        <v/>
      </c>
      <c r="CO194" s="3" t="str">
        <f t="shared" si="172"/>
        <v/>
      </c>
      <c r="CS194" s="94" t="str">
        <f t="shared" si="173"/>
        <v/>
      </c>
    </row>
    <row r="195" spans="1:97" ht="24.75" customHeight="1">
      <c r="A195" s="33" t="str">
        <f t="shared" si="196"/>
        <v/>
      </c>
      <c r="B195" s="95" t="str">
        <f>IF(女子申込一覧表!B93="","",女子申込一覧表!B93)</f>
        <v/>
      </c>
      <c r="C195" s="93" t="str">
        <f>IF(女子申込一覧表!C93="","",女子申込一覧表!C93)</f>
        <v/>
      </c>
      <c r="D195" s="95" t="str">
        <f>IF(女子申込一覧表!D93="","",女子申込一覧表!D93)</f>
        <v/>
      </c>
      <c r="E195" s="96"/>
      <c r="F195" s="96"/>
      <c r="G195" s="33" t="str">
        <f>IF(女子申込一覧表!G93="","",女子申込一覧表!G93)</f>
        <v/>
      </c>
      <c r="H195" s="84" t="str">
        <f>IF(女子申込一覧表!H93="","",女子申込一覧表!H93)</f>
        <v/>
      </c>
      <c r="I195" s="97" t="str">
        <f>IF(女子申込一覧表!I93="","",女子申込一覧表!I93)</f>
        <v/>
      </c>
      <c r="J195" s="97" t="str">
        <f>IF(女子申込一覧表!J93="","",女子申込一覧表!J93)</f>
        <v/>
      </c>
      <c r="K195" s="97" t="str">
        <f>IF(女子申込一覧表!K93="","",女子申込一覧表!K93)</f>
        <v/>
      </c>
      <c r="L195" s="97" t="str">
        <f>IF(女子申込一覧表!L93="","",女子申込一覧表!L93)</f>
        <v/>
      </c>
      <c r="M195" s="97" t="str">
        <f>IF(女子申込一覧表!M93="","",女子申込一覧表!M93)</f>
        <v/>
      </c>
      <c r="N195" s="98" t="str">
        <f>IF(女子申込一覧表!N93="","",女子申込一覧表!N93)</f>
        <v/>
      </c>
      <c r="O195" s="97" t="str">
        <f>IF(女子申込一覧表!O93="","",女子申込一覧表!O93)</f>
        <v/>
      </c>
      <c r="P195" s="97" t="str">
        <f>IF(女子申込一覧表!P93="","",女子申込一覧表!P93)</f>
        <v/>
      </c>
      <c r="Q195" s="98" t="str">
        <f>IF(女子申込一覧表!Q93="","",女子申込一覧表!Q93)</f>
        <v/>
      </c>
      <c r="R195" s="97" t="str">
        <f>IF(女子申込一覧表!R93="","",女子申込一覧表!R93)</f>
        <v/>
      </c>
      <c r="S195" s="97"/>
      <c r="T195" s="97"/>
      <c r="U195" s="97"/>
      <c r="V195" s="97"/>
      <c r="W195" s="97"/>
      <c r="X195" s="98"/>
      <c r="Y195" s="99"/>
      <c r="Z195" s="98"/>
      <c r="AA195" s="97" t="str">
        <f>IF(女子申込一覧表!AA93="","",女子申込一覧表!AA93)</f>
        <v/>
      </c>
      <c r="AB195" s="9"/>
      <c r="AC195" s="48">
        <f t="shared" si="202"/>
        <v>0</v>
      </c>
      <c r="AD195" s="48">
        <f t="shared" si="203"/>
        <v>0</v>
      </c>
      <c r="AE195" s="48">
        <f t="shared" si="204"/>
        <v>0</v>
      </c>
      <c r="AF195" s="48">
        <f t="shared" si="197"/>
        <v>0</v>
      </c>
      <c r="AG195" s="48">
        <f t="shared" si="205"/>
        <v>0</v>
      </c>
      <c r="AH195" s="14" t="str">
        <f>IF(I195="","",申込書!$AB$6)</f>
        <v/>
      </c>
      <c r="AI195" s="49" t="str">
        <f t="shared" si="200"/>
        <v/>
      </c>
      <c r="AJ195" s="49" t="str">
        <f t="shared" si="161"/>
        <v/>
      </c>
      <c r="AK195" s="50"/>
      <c r="AR195">
        <v>188</v>
      </c>
      <c r="AS195">
        <f t="shared" si="198"/>
        <v>0</v>
      </c>
      <c r="AT195" t="str">
        <f t="shared" si="199"/>
        <v/>
      </c>
      <c r="AU195">
        <f t="shared" si="206"/>
        <v>0</v>
      </c>
      <c r="AV195" t="str">
        <f t="shared" si="207"/>
        <v/>
      </c>
      <c r="AW195" t="str">
        <f t="shared" si="162"/>
        <v/>
      </c>
      <c r="AX195">
        <f t="shared" si="221"/>
        <v>75</v>
      </c>
      <c r="AY195">
        <f t="shared" si="164"/>
        <v>12</v>
      </c>
      <c r="AZ195">
        <v>5</v>
      </c>
      <c r="BA195" t="str">
        <f t="shared" si="208"/>
        <v xml:space="preserve"> </v>
      </c>
      <c r="BB195">
        <v>188</v>
      </c>
      <c r="BC195" t="str">
        <f t="shared" si="165"/>
        <v/>
      </c>
      <c r="BD195" t="e">
        <f t="shared" si="209"/>
        <v>#VALUE!</v>
      </c>
      <c r="BE195" t="str">
        <f t="shared" si="210"/>
        <v/>
      </c>
      <c r="BF195" t="str">
        <f t="shared" si="211"/>
        <v/>
      </c>
      <c r="BG195" t="str">
        <f t="shared" si="201"/>
        <v/>
      </c>
      <c r="BH195">
        <f t="shared" si="212"/>
        <v>0</v>
      </c>
      <c r="BI195">
        <f t="shared" si="213"/>
        <v>0</v>
      </c>
      <c r="BJ195" t="str">
        <f t="shared" si="166"/>
        <v/>
      </c>
      <c r="BK195" s="27" t="str">
        <f>女子申込一覧表!BK93</f>
        <v/>
      </c>
      <c r="BL195" s="27" t="str">
        <f>女子申込一覧表!BL93</f>
        <v/>
      </c>
      <c r="BM195" s="27" t="str">
        <f t="shared" si="214"/>
        <v/>
      </c>
      <c r="BN195" s="27" t="str">
        <f>女子申込一覧表!BN93</f>
        <v/>
      </c>
      <c r="BO195" s="27" t="str">
        <f>女子申込一覧表!BO93</f>
        <v/>
      </c>
      <c r="BP195" s="27">
        <f>女子申込一覧表!BP93</f>
        <v>0</v>
      </c>
      <c r="BQ195" s="27" t="str">
        <f>女子申込一覧表!BQ93</f>
        <v/>
      </c>
      <c r="BR195" s="27" t="str">
        <f>女子申込一覧表!BR93</f>
        <v/>
      </c>
      <c r="BS195" s="27">
        <f>女子申込一覧表!BS93</f>
        <v>0</v>
      </c>
      <c r="BT195" s="27" t="str">
        <f t="shared" si="215"/>
        <v/>
      </c>
      <c r="BU195" s="27" t="str">
        <f t="shared" si="216"/>
        <v/>
      </c>
      <c r="BV195" s="27" t="str">
        <f t="shared" si="217"/>
        <v>999:99.99</v>
      </c>
      <c r="BW195" s="27" t="str">
        <f t="shared" si="218"/>
        <v>999:99.99</v>
      </c>
      <c r="BX195" s="27" t="str">
        <f t="shared" si="219"/>
        <v>999:99.99</v>
      </c>
      <c r="BY195" s="58" t="str">
        <f t="shared" si="163"/>
        <v>1980/1/1</v>
      </c>
      <c r="CH195" s="3" t="str">
        <f t="shared" si="167"/>
        <v/>
      </c>
      <c r="CI195" s="3" t="str">
        <f t="shared" si="168"/>
        <v/>
      </c>
      <c r="CJ195" s="3">
        <f t="shared" si="169"/>
        <v>0</v>
      </c>
      <c r="CK195" s="3" t="str">
        <f t="shared" si="170"/>
        <v/>
      </c>
      <c r="CL195" s="3">
        <f t="shared" si="171"/>
        <v>0</v>
      </c>
      <c r="CM195" s="3">
        <v>2</v>
      </c>
      <c r="CN195" s="85" t="str">
        <f t="shared" si="220"/>
        <v/>
      </c>
      <c r="CO195" s="3" t="str">
        <f t="shared" si="172"/>
        <v/>
      </c>
      <c r="CS195" s="94" t="str">
        <f t="shared" si="173"/>
        <v/>
      </c>
    </row>
    <row r="196" spans="1:97" ht="24.75" customHeight="1">
      <c r="A196" s="33" t="str">
        <f t="shared" si="196"/>
        <v/>
      </c>
      <c r="B196" s="95" t="str">
        <f>IF(女子申込一覧表!B94="","",女子申込一覧表!B94)</f>
        <v/>
      </c>
      <c r="C196" s="93" t="str">
        <f>IF(女子申込一覧表!C94="","",女子申込一覧表!C94)</f>
        <v/>
      </c>
      <c r="D196" s="95" t="str">
        <f>IF(女子申込一覧表!D94="","",女子申込一覧表!D94)</f>
        <v/>
      </c>
      <c r="E196" s="96"/>
      <c r="F196" s="96"/>
      <c r="G196" s="33" t="str">
        <f>IF(女子申込一覧表!G94="","",女子申込一覧表!G94)</f>
        <v/>
      </c>
      <c r="H196" s="84" t="str">
        <f>IF(女子申込一覧表!H94="","",女子申込一覧表!H94)</f>
        <v/>
      </c>
      <c r="I196" s="97" t="str">
        <f>IF(女子申込一覧表!I94="","",女子申込一覧表!I94)</f>
        <v/>
      </c>
      <c r="J196" s="97" t="str">
        <f>IF(女子申込一覧表!J94="","",女子申込一覧表!J94)</f>
        <v/>
      </c>
      <c r="K196" s="97" t="str">
        <f>IF(女子申込一覧表!K94="","",女子申込一覧表!K94)</f>
        <v/>
      </c>
      <c r="L196" s="97" t="str">
        <f>IF(女子申込一覧表!L94="","",女子申込一覧表!L94)</f>
        <v/>
      </c>
      <c r="M196" s="97" t="str">
        <f>IF(女子申込一覧表!M94="","",女子申込一覧表!M94)</f>
        <v/>
      </c>
      <c r="N196" s="98" t="str">
        <f>IF(女子申込一覧表!N94="","",女子申込一覧表!N94)</f>
        <v/>
      </c>
      <c r="O196" s="97" t="str">
        <f>IF(女子申込一覧表!O94="","",女子申込一覧表!O94)</f>
        <v/>
      </c>
      <c r="P196" s="97" t="str">
        <f>IF(女子申込一覧表!P94="","",女子申込一覧表!P94)</f>
        <v/>
      </c>
      <c r="Q196" s="98" t="str">
        <f>IF(女子申込一覧表!Q94="","",女子申込一覧表!Q94)</f>
        <v/>
      </c>
      <c r="R196" s="97" t="str">
        <f>IF(女子申込一覧表!R94="","",女子申込一覧表!R94)</f>
        <v/>
      </c>
      <c r="S196" s="97"/>
      <c r="T196" s="97"/>
      <c r="U196" s="97"/>
      <c r="V196" s="97"/>
      <c r="W196" s="97"/>
      <c r="X196" s="98"/>
      <c r="Y196" s="99"/>
      <c r="Z196" s="98"/>
      <c r="AA196" s="97" t="str">
        <f>IF(女子申込一覧表!AA94="","",女子申込一覧表!AA94)</f>
        <v/>
      </c>
      <c r="AB196" s="9"/>
      <c r="AC196" s="48">
        <f t="shared" si="202"/>
        <v>0</v>
      </c>
      <c r="AD196" s="48">
        <f t="shared" si="203"/>
        <v>0</v>
      </c>
      <c r="AE196" s="48">
        <f t="shared" si="204"/>
        <v>0</v>
      </c>
      <c r="AF196" s="48">
        <f t="shared" si="197"/>
        <v>0</v>
      </c>
      <c r="AG196" s="48">
        <f t="shared" si="205"/>
        <v>0</v>
      </c>
      <c r="AH196" s="14" t="str">
        <f>IF(I196="","",申込書!$AB$6)</f>
        <v/>
      </c>
      <c r="AI196" s="49" t="str">
        <f t="shared" si="200"/>
        <v/>
      </c>
      <c r="AJ196" s="49" t="str">
        <f t="shared" si="161"/>
        <v/>
      </c>
      <c r="AK196" s="50"/>
      <c r="AR196">
        <v>189</v>
      </c>
      <c r="AS196">
        <f t="shared" si="198"/>
        <v>0</v>
      </c>
      <c r="AT196" t="str">
        <f t="shared" si="199"/>
        <v/>
      </c>
      <c r="AU196">
        <f t="shared" si="206"/>
        <v>0</v>
      </c>
      <c r="AV196" t="str">
        <f t="shared" si="207"/>
        <v/>
      </c>
      <c r="AW196" t="str">
        <f t="shared" si="162"/>
        <v/>
      </c>
      <c r="AX196">
        <f t="shared" si="221"/>
        <v>75</v>
      </c>
      <c r="AY196">
        <f t="shared" si="164"/>
        <v>12</v>
      </c>
      <c r="AZ196">
        <v>5</v>
      </c>
      <c r="BA196" t="str">
        <f t="shared" si="208"/>
        <v xml:space="preserve"> </v>
      </c>
      <c r="BB196">
        <v>189</v>
      </c>
      <c r="BC196" t="str">
        <f t="shared" si="165"/>
        <v/>
      </c>
      <c r="BD196" t="e">
        <f t="shared" si="209"/>
        <v>#VALUE!</v>
      </c>
      <c r="BE196" t="str">
        <f t="shared" si="210"/>
        <v/>
      </c>
      <c r="BF196" t="str">
        <f t="shared" si="211"/>
        <v/>
      </c>
      <c r="BG196" t="str">
        <f t="shared" si="201"/>
        <v/>
      </c>
      <c r="BH196">
        <f t="shared" si="212"/>
        <v>0</v>
      </c>
      <c r="BI196">
        <f t="shared" si="213"/>
        <v>0</v>
      </c>
      <c r="BJ196" t="str">
        <f t="shared" si="166"/>
        <v/>
      </c>
      <c r="BK196" s="27" t="str">
        <f>女子申込一覧表!BK94</f>
        <v/>
      </c>
      <c r="BL196" s="27" t="str">
        <f>女子申込一覧表!BL94</f>
        <v/>
      </c>
      <c r="BM196" s="27" t="str">
        <f t="shared" si="214"/>
        <v/>
      </c>
      <c r="BN196" s="27" t="str">
        <f>女子申込一覧表!BN94</f>
        <v/>
      </c>
      <c r="BO196" s="27" t="str">
        <f>女子申込一覧表!BO94</f>
        <v/>
      </c>
      <c r="BP196" s="27">
        <f>女子申込一覧表!BP94</f>
        <v>0</v>
      </c>
      <c r="BQ196" s="27" t="str">
        <f>女子申込一覧表!BQ94</f>
        <v/>
      </c>
      <c r="BR196" s="27" t="str">
        <f>女子申込一覧表!BR94</f>
        <v/>
      </c>
      <c r="BS196" s="27">
        <f>女子申込一覧表!BS94</f>
        <v>0</v>
      </c>
      <c r="BT196" s="27" t="str">
        <f t="shared" si="215"/>
        <v/>
      </c>
      <c r="BU196" s="27" t="str">
        <f t="shared" si="216"/>
        <v/>
      </c>
      <c r="BV196" s="27" t="str">
        <f t="shared" si="217"/>
        <v>999:99.99</v>
      </c>
      <c r="BW196" s="27" t="str">
        <f t="shared" si="218"/>
        <v>999:99.99</v>
      </c>
      <c r="BX196" s="27" t="str">
        <f t="shared" si="219"/>
        <v>999:99.99</v>
      </c>
      <c r="BY196" s="58" t="str">
        <f t="shared" si="163"/>
        <v>1980/1/1</v>
      </c>
      <c r="CH196" s="3" t="str">
        <f t="shared" si="167"/>
        <v/>
      </c>
      <c r="CI196" s="3" t="str">
        <f t="shared" si="168"/>
        <v/>
      </c>
      <c r="CJ196" s="3">
        <f t="shared" si="169"/>
        <v>0</v>
      </c>
      <c r="CK196" s="3" t="str">
        <f t="shared" si="170"/>
        <v/>
      </c>
      <c r="CL196" s="3">
        <f t="shared" si="171"/>
        <v>0</v>
      </c>
      <c r="CM196" s="3">
        <v>2</v>
      </c>
      <c r="CN196" s="85" t="str">
        <f t="shared" si="220"/>
        <v/>
      </c>
      <c r="CO196" s="3" t="str">
        <f t="shared" si="172"/>
        <v/>
      </c>
      <c r="CS196" s="94" t="str">
        <f t="shared" si="173"/>
        <v/>
      </c>
    </row>
    <row r="197" spans="1:97" ht="24.75" customHeight="1">
      <c r="A197" s="33" t="str">
        <f t="shared" si="196"/>
        <v/>
      </c>
      <c r="B197" s="95" t="str">
        <f>IF(女子申込一覧表!B95="","",女子申込一覧表!B95)</f>
        <v/>
      </c>
      <c r="C197" s="93" t="str">
        <f>IF(女子申込一覧表!C95="","",女子申込一覧表!C95)</f>
        <v/>
      </c>
      <c r="D197" s="95" t="str">
        <f>IF(女子申込一覧表!D95="","",女子申込一覧表!D95)</f>
        <v/>
      </c>
      <c r="E197" s="96"/>
      <c r="F197" s="96"/>
      <c r="G197" s="33" t="str">
        <f>IF(女子申込一覧表!G95="","",女子申込一覧表!G95)</f>
        <v/>
      </c>
      <c r="H197" s="84" t="str">
        <f>IF(女子申込一覧表!H95="","",女子申込一覧表!H95)</f>
        <v/>
      </c>
      <c r="I197" s="97" t="str">
        <f>IF(女子申込一覧表!I95="","",女子申込一覧表!I95)</f>
        <v/>
      </c>
      <c r="J197" s="97" t="str">
        <f>IF(女子申込一覧表!J95="","",女子申込一覧表!J95)</f>
        <v/>
      </c>
      <c r="K197" s="97" t="str">
        <f>IF(女子申込一覧表!K95="","",女子申込一覧表!K95)</f>
        <v/>
      </c>
      <c r="L197" s="97" t="str">
        <f>IF(女子申込一覧表!L95="","",女子申込一覧表!L95)</f>
        <v/>
      </c>
      <c r="M197" s="97" t="str">
        <f>IF(女子申込一覧表!M95="","",女子申込一覧表!M95)</f>
        <v/>
      </c>
      <c r="N197" s="98" t="str">
        <f>IF(女子申込一覧表!N95="","",女子申込一覧表!N95)</f>
        <v/>
      </c>
      <c r="O197" s="97" t="str">
        <f>IF(女子申込一覧表!O95="","",女子申込一覧表!O95)</f>
        <v/>
      </c>
      <c r="P197" s="97" t="str">
        <f>IF(女子申込一覧表!P95="","",女子申込一覧表!P95)</f>
        <v/>
      </c>
      <c r="Q197" s="98" t="str">
        <f>IF(女子申込一覧表!Q95="","",女子申込一覧表!Q95)</f>
        <v/>
      </c>
      <c r="R197" s="97" t="str">
        <f>IF(女子申込一覧表!R95="","",女子申込一覧表!R95)</f>
        <v/>
      </c>
      <c r="S197" s="97"/>
      <c r="T197" s="97"/>
      <c r="U197" s="97"/>
      <c r="V197" s="97"/>
      <c r="W197" s="97"/>
      <c r="X197" s="98"/>
      <c r="Y197" s="99"/>
      <c r="Z197" s="98"/>
      <c r="AA197" s="97" t="str">
        <f>IF(女子申込一覧表!AA95="","",女子申込一覧表!AA95)</f>
        <v/>
      </c>
      <c r="AB197" s="9"/>
      <c r="AC197" s="48">
        <f t="shared" si="202"/>
        <v>0</v>
      </c>
      <c r="AD197" s="48">
        <f t="shared" si="203"/>
        <v>0</v>
      </c>
      <c r="AE197" s="48">
        <f t="shared" si="204"/>
        <v>0</v>
      </c>
      <c r="AF197" s="48">
        <f t="shared" si="197"/>
        <v>0</v>
      </c>
      <c r="AG197" s="48">
        <f t="shared" si="205"/>
        <v>0</v>
      </c>
      <c r="AH197" s="14" t="str">
        <f>IF(I197="","",申込書!$AB$6)</f>
        <v/>
      </c>
      <c r="AI197" s="49" t="str">
        <f t="shared" si="200"/>
        <v/>
      </c>
      <c r="AJ197" s="49" t="str">
        <f t="shared" si="161"/>
        <v/>
      </c>
      <c r="AK197" s="50"/>
      <c r="AR197">
        <v>190</v>
      </c>
      <c r="AS197">
        <f t="shared" si="198"/>
        <v>0</v>
      </c>
      <c r="AT197" t="str">
        <f t="shared" si="199"/>
        <v/>
      </c>
      <c r="AU197">
        <f t="shared" si="206"/>
        <v>0</v>
      </c>
      <c r="AV197" t="str">
        <f t="shared" si="207"/>
        <v/>
      </c>
      <c r="AW197" t="str">
        <f t="shared" si="162"/>
        <v/>
      </c>
      <c r="AX197">
        <f t="shared" si="221"/>
        <v>75</v>
      </c>
      <c r="AY197">
        <f t="shared" si="164"/>
        <v>12</v>
      </c>
      <c r="AZ197">
        <v>5</v>
      </c>
      <c r="BA197" t="str">
        <f t="shared" si="208"/>
        <v xml:space="preserve"> </v>
      </c>
      <c r="BB197">
        <v>190</v>
      </c>
      <c r="BC197" t="str">
        <f t="shared" si="165"/>
        <v/>
      </c>
      <c r="BD197" t="e">
        <f t="shared" si="209"/>
        <v>#VALUE!</v>
      </c>
      <c r="BE197" t="str">
        <f t="shared" si="210"/>
        <v/>
      </c>
      <c r="BF197" t="str">
        <f t="shared" si="211"/>
        <v/>
      </c>
      <c r="BG197" t="str">
        <f t="shared" si="201"/>
        <v/>
      </c>
      <c r="BH197">
        <f t="shared" si="212"/>
        <v>0</v>
      </c>
      <c r="BI197">
        <f t="shared" si="213"/>
        <v>0</v>
      </c>
      <c r="BJ197" t="str">
        <f t="shared" si="166"/>
        <v/>
      </c>
      <c r="BK197" s="27" t="str">
        <f>女子申込一覧表!BK95</f>
        <v/>
      </c>
      <c r="BL197" s="27" t="str">
        <f>女子申込一覧表!BL95</f>
        <v/>
      </c>
      <c r="BM197" s="27" t="str">
        <f t="shared" si="214"/>
        <v/>
      </c>
      <c r="BN197" s="27" t="str">
        <f>女子申込一覧表!BN95</f>
        <v/>
      </c>
      <c r="BO197" s="27" t="str">
        <f>女子申込一覧表!BO95</f>
        <v/>
      </c>
      <c r="BP197" s="27">
        <f>女子申込一覧表!BP95</f>
        <v>0</v>
      </c>
      <c r="BQ197" s="27" t="str">
        <f>女子申込一覧表!BQ95</f>
        <v/>
      </c>
      <c r="BR197" s="27" t="str">
        <f>女子申込一覧表!BR95</f>
        <v/>
      </c>
      <c r="BS197" s="27">
        <f>女子申込一覧表!BS95</f>
        <v>0</v>
      </c>
      <c r="BT197" s="27" t="str">
        <f t="shared" si="215"/>
        <v/>
      </c>
      <c r="BU197" s="27" t="str">
        <f t="shared" si="216"/>
        <v/>
      </c>
      <c r="BV197" s="27" t="str">
        <f t="shared" si="217"/>
        <v>999:99.99</v>
      </c>
      <c r="BW197" s="27" t="str">
        <f t="shared" si="218"/>
        <v>999:99.99</v>
      </c>
      <c r="BX197" s="27" t="str">
        <f t="shared" si="219"/>
        <v>999:99.99</v>
      </c>
      <c r="BY197" s="58" t="str">
        <f t="shared" si="163"/>
        <v>1980/1/1</v>
      </c>
      <c r="CH197" s="3" t="str">
        <f t="shared" si="167"/>
        <v/>
      </c>
      <c r="CI197" s="3" t="str">
        <f t="shared" si="168"/>
        <v/>
      </c>
      <c r="CJ197" s="3">
        <f t="shared" si="169"/>
        <v>0</v>
      </c>
      <c r="CK197" s="3" t="str">
        <f t="shared" si="170"/>
        <v/>
      </c>
      <c r="CL197" s="3">
        <f t="shared" si="171"/>
        <v>0</v>
      </c>
      <c r="CM197" s="3">
        <v>2</v>
      </c>
      <c r="CN197" s="85" t="str">
        <f t="shared" si="220"/>
        <v/>
      </c>
      <c r="CO197" s="3" t="str">
        <f t="shared" si="172"/>
        <v/>
      </c>
      <c r="CS197" s="94" t="str">
        <f t="shared" si="173"/>
        <v/>
      </c>
    </row>
    <row r="198" spans="1:97" ht="24.75" customHeight="1">
      <c r="A198" s="33" t="str">
        <f t="shared" si="196"/>
        <v/>
      </c>
      <c r="B198" s="95" t="str">
        <f>IF(女子申込一覧表!B96="","",女子申込一覧表!B96)</f>
        <v/>
      </c>
      <c r="C198" s="93" t="str">
        <f>IF(女子申込一覧表!C96="","",女子申込一覧表!C96)</f>
        <v/>
      </c>
      <c r="D198" s="95" t="str">
        <f>IF(女子申込一覧表!D96="","",女子申込一覧表!D96)</f>
        <v/>
      </c>
      <c r="E198" s="96"/>
      <c r="F198" s="96"/>
      <c r="G198" s="33" t="str">
        <f>IF(女子申込一覧表!G96="","",女子申込一覧表!G96)</f>
        <v/>
      </c>
      <c r="H198" s="84" t="str">
        <f>IF(女子申込一覧表!H96="","",女子申込一覧表!H96)</f>
        <v/>
      </c>
      <c r="I198" s="97" t="str">
        <f>IF(女子申込一覧表!I96="","",女子申込一覧表!I96)</f>
        <v/>
      </c>
      <c r="J198" s="97" t="str">
        <f>IF(女子申込一覧表!J96="","",女子申込一覧表!J96)</f>
        <v/>
      </c>
      <c r="K198" s="97" t="str">
        <f>IF(女子申込一覧表!K96="","",女子申込一覧表!K96)</f>
        <v/>
      </c>
      <c r="L198" s="97" t="str">
        <f>IF(女子申込一覧表!L96="","",女子申込一覧表!L96)</f>
        <v/>
      </c>
      <c r="M198" s="97" t="str">
        <f>IF(女子申込一覧表!M96="","",女子申込一覧表!M96)</f>
        <v/>
      </c>
      <c r="N198" s="98" t="str">
        <f>IF(女子申込一覧表!N96="","",女子申込一覧表!N96)</f>
        <v/>
      </c>
      <c r="O198" s="97" t="str">
        <f>IF(女子申込一覧表!O96="","",女子申込一覧表!O96)</f>
        <v/>
      </c>
      <c r="P198" s="97" t="str">
        <f>IF(女子申込一覧表!P96="","",女子申込一覧表!P96)</f>
        <v/>
      </c>
      <c r="Q198" s="98" t="str">
        <f>IF(女子申込一覧表!Q96="","",女子申込一覧表!Q96)</f>
        <v/>
      </c>
      <c r="R198" s="97" t="str">
        <f>IF(女子申込一覧表!R96="","",女子申込一覧表!R96)</f>
        <v/>
      </c>
      <c r="S198" s="97"/>
      <c r="T198" s="97"/>
      <c r="U198" s="97"/>
      <c r="V198" s="97"/>
      <c r="W198" s="97"/>
      <c r="X198" s="98"/>
      <c r="Y198" s="99"/>
      <c r="Z198" s="98"/>
      <c r="AA198" s="97" t="str">
        <f>IF(女子申込一覧表!AA96="","",女子申込一覧表!AA96)</f>
        <v/>
      </c>
      <c r="AB198" s="9"/>
      <c r="AC198" s="48">
        <f t="shared" si="202"/>
        <v>0</v>
      </c>
      <c r="AD198" s="48">
        <f t="shared" si="203"/>
        <v>0</v>
      </c>
      <c r="AE198" s="48">
        <f t="shared" si="204"/>
        <v>0</v>
      </c>
      <c r="AF198" s="48">
        <f t="shared" si="197"/>
        <v>0</v>
      </c>
      <c r="AG198" s="48">
        <f t="shared" si="205"/>
        <v>0</v>
      </c>
      <c r="AH198" s="14" t="str">
        <f>IF(I198="","",申込書!$AB$6)</f>
        <v/>
      </c>
      <c r="AI198" s="49" t="str">
        <f t="shared" si="200"/>
        <v/>
      </c>
      <c r="AJ198" s="49" t="str">
        <f t="shared" ref="AJ198:AJ207" si="222">IF(OR(J198="",Z198=""),"",Z198)</f>
        <v/>
      </c>
      <c r="AK198" s="50"/>
      <c r="AR198">
        <v>191</v>
      </c>
      <c r="AS198">
        <f t="shared" si="198"/>
        <v>0</v>
      </c>
      <c r="AT198" t="str">
        <f t="shared" si="199"/>
        <v/>
      </c>
      <c r="AU198">
        <f t="shared" si="206"/>
        <v>0</v>
      </c>
      <c r="AV198" t="str">
        <f t="shared" si="207"/>
        <v/>
      </c>
      <c r="AW198" t="str">
        <f t="shared" ref="AW198:AW207" si="223">IF(AV198="","",I198&amp;"  "&amp;J198)</f>
        <v/>
      </c>
      <c r="AX198">
        <f t="shared" si="221"/>
        <v>75</v>
      </c>
      <c r="AY198">
        <f t="shared" si="164"/>
        <v>12</v>
      </c>
      <c r="AZ198">
        <v>5</v>
      </c>
      <c r="BA198" t="str">
        <f t="shared" si="208"/>
        <v xml:space="preserve"> </v>
      </c>
      <c r="BB198">
        <v>191</v>
      </c>
      <c r="BC198" t="str">
        <f t="shared" si="165"/>
        <v/>
      </c>
      <c r="BD198" t="e">
        <f t="shared" si="209"/>
        <v>#VALUE!</v>
      </c>
      <c r="BE198" t="str">
        <f t="shared" si="210"/>
        <v/>
      </c>
      <c r="BF198" t="str">
        <f t="shared" si="211"/>
        <v/>
      </c>
      <c r="BG198" t="str">
        <f t="shared" si="201"/>
        <v/>
      </c>
      <c r="BH198">
        <f t="shared" si="212"/>
        <v>0</v>
      </c>
      <c r="BI198">
        <f t="shared" si="213"/>
        <v>0</v>
      </c>
      <c r="BJ198" t="str">
        <f t="shared" si="166"/>
        <v/>
      </c>
      <c r="BK198" s="27" t="str">
        <f>女子申込一覧表!BK96</f>
        <v/>
      </c>
      <c r="BL198" s="27" t="str">
        <f>女子申込一覧表!BL96</f>
        <v/>
      </c>
      <c r="BM198" s="27" t="str">
        <f t="shared" si="214"/>
        <v/>
      </c>
      <c r="BN198" s="27" t="str">
        <f>女子申込一覧表!BN96</f>
        <v/>
      </c>
      <c r="BO198" s="27" t="str">
        <f>女子申込一覧表!BO96</f>
        <v/>
      </c>
      <c r="BP198" s="27">
        <f>女子申込一覧表!BP96</f>
        <v>0</v>
      </c>
      <c r="BQ198" s="27" t="str">
        <f>女子申込一覧表!BQ96</f>
        <v/>
      </c>
      <c r="BR198" s="27" t="str">
        <f>女子申込一覧表!BR96</f>
        <v/>
      </c>
      <c r="BS198" s="27">
        <f>女子申込一覧表!BS96</f>
        <v>0</v>
      </c>
      <c r="BT198" s="27" t="str">
        <f t="shared" si="215"/>
        <v/>
      </c>
      <c r="BU198" s="27" t="str">
        <f t="shared" si="216"/>
        <v/>
      </c>
      <c r="BV198" s="27" t="str">
        <f t="shared" si="217"/>
        <v>999:99.99</v>
      </c>
      <c r="BW198" s="27" t="str">
        <f t="shared" si="218"/>
        <v>999:99.99</v>
      </c>
      <c r="BX198" s="27" t="str">
        <f t="shared" si="219"/>
        <v>999:99.99</v>
      </c>
      <c r="BY198" s="58" t="str">
        <f t="shared" ref="BY198:BY207" si="224">IF(B198="","1980/1/1",B198)</f>
        <v>1980/1/1</v>
      </c>
      <c r="CH198" s="3" t="str">
        <f t="shared" si="167"/>
        <v/>
      </c>
      <c r="CI198" s="3" t="str">
        <f t="shared" si="168"/>
        <v/>
      </c>
      <c r="CJ198" s="3">
        <f t="shared" si="169"/>
        <v>0</v>
      </c>
      <c r="CK198" s="3" t="str">
        <f t="shared" si="170"/>
        <v/>
      </c>
      <c r="CL198" s="3">
        <f t="shared" si="171"/>
        <v>0</v>
      </c>
      <c r="CM198" s="3">
        <v>2</v>
      </c>
      <c r="CN198" s="85" t="str">
        <f t="shared" si="220"/>
        <v/>
      </c>
      <c r="CO198" s="3" t="str">
        <f t="shared" si="172"/>
        <v/>
      </c>
      <c r="CS198" s="94" t="str">
        <f t="shared" si="173"/>
        <v/>
      </c>
    </row>
    <row r="199" spans="1:97" ht="24.75" customHeight="1">
      <c r="A199" s="33" t="str">
        <f t="shared" si="196"/>
        <v/>
      </c>
      <c r="B199" s="95" t="str">
        <f>IF(女子申込一覧表!B97="","",女子申込一覧表!B97)</f>
        <v/>
      </c>
      <c r="C199" s="93" t="str">
        <f>IF(女子申込一覧表!C97="","",女子申込一覧表!C97)</f>
        <v/>
      </c>
      <c r="D199" s="95" t="str">
        <f>IF(女子申込一覧表!D97="","",女子申込一覧表!D97)</f>
        <v/>
      </c>
      <c r="E199" s="96"/>
      <c r="F199" s="96"/>
      <c r="G199" s="33" t="str">
        <f>IF(女子申込一覧表!G97="","",女子申込一覧表!G97)</f>
        <v/>
      </c>
      <c r="H199" s="84" t="str">
        <f>IF(女子申込一覧表!H97="","",女子申込一覧表!H97)</f>
        <v/>
      </c>
      <c r="I199" s="97" t="str">
        <f>IF(女子申込一覧表!I97="","",女子申込一覧表!I97)</f>
        <v/>
      </c>
      <c r="J199" s="97" t="str">
        <f>IF(女子申込一覧表!J97="","",女子申込一覧表!J97)</f>
        <v/>
      </c>
      <c r="K199" s="97" t="str">
        <f>IF(女子申込一覧表!K97="","",女子申込一覧表!K97)</f>
        <v/>
      </c>
      <c r="L199" s="97" t="str">
        <f>IF(女子申込一覧表!L97="","",女子申込一覧表!L97)</f>
        <v/>
      </c>
      <c r="M199" s="97" t="str">
        <f>IF(女子申込一覧表!M97="","",女子申込一覧表!M97)</f>
        <v/>
      </c>
      <c r="N199" s="98" t="str">
        <f>IF(女子申込一覧表!N97="","",女子申込一覧表!N97)</f>
        <v/>
      </c>
      <c r="O199" s="97" t="str">
        <f>IF(女子申込一覧表!O97="","",女子申込一覧表!O97)</f>
        <v/>
      </c>
      <c r="P199" s="97" t="str">
        <f>IF(女子申込一覧表!P97="","",女子申込一覧表!P97)</f>
        <v/>
      </c>
      <c r="Q199" s="98" t="str">
        <f>IF(女子申込一覧表!Q97="","",女子申込一覧表!Q97)</f>
        <v/>
      </c>
      <c r="R199" s="97" t="str">
        <f>IF(女子申込一覧表!R97="","",女子申込一覧表!R97)</f>
        <v/>
      </c>
      <c r="S199" s="97"/>
      <c r="T199" s="97"/>
      <c r="U199" s="97"/>
      <c r="V199" s="97"/>
      <c r="W199" s="97"/>
      <c r="X199" s="98"/>
      <c r="Y199" s="99"/>
      <c r="Z199" s="98"/>
      <c r="AA199" s="97" t="str">
        <f>IF(女子申込一覧表!AA97="","",女子申込一覧表!AA97)</f>
        <v/>
      </c>
      <c r="AB199" s="9"/>
      <c r="AC199" s="48">
        <f t="shared" si="202"/>
        <v>0</v>
      </c>
      <c r="AD199" s="48">
        <f t="shared" si="203"/>
        <v>0</v>
      </c>
      <c r="AE199" s="48">
        <f t="shared" si="204"/>
        <v>0</v>
      </c>
      <c r="AF199" s="48">
        <f t="shared" si="197"/>
        <v>0</v>
      </c>
      <c r="AG199" s="48">
        <f t="shared" si="205"/>
        <v>0</v>
      </c>
      <c r="AH199" s="14" t="str">
        <f>IF(I199="","",申込書!$AB$6)</f>
        <v/>
      </c>
      <c r="AI199" s="49" t="str">
        <f t="shared" si="200"/>
        <v/>
      </c>
      <c r="AJ199" s="49" t="str">
        <f t="shared" si="222"/>
        <v/>
      </c>
      <c r="AK199" s="50"/>
      <c r="AR199">
        <v>192</v>
      </c>
      <c r="AS199">
        <f t="shared" si="198"/>
        <v>0</v>
      </c>
      <c r="AT199" t="str">
        <f t="shared" si="199"/>
        <v/>
      </c>
      <c r="AU199">
        <f t="shared" si="206"/>
        <v>0</v>
      </c>
      <c r="AV199" t="str">
        <f t="shared" si="207"/>
        <v/>
      </c>
      <c r="AW199" t="str">
        <f t="shared" si="223"/>
        <v/>
      </c>
      <c r="AX199">
        <f t="shared" si="221"/>
        <v>75</v>
      </c>
      <c r="AY199">
        <f t="shared" ref="AY199:AY207" si="225">IF(AX199="","",VLOOKUP(AX199,$CP$6:$CR$17,2,0))</f>
        <v>12</v>
      </c>
      <c r="AZ199">
        <v>5</v>
      </c>
      <c r="BA199" t="str">
        <f t="shared" si="208"/>
        <v xml:space="preserve"> </v>
      </c>
      <c r="BB199">
        <v>192</v>
      </c>
      <c r="BC199" t="str">
        <f t="shared" ref="BC199:BC207" si="226">IF(B199="","",INT(($AP$1-BD199)/10000))</f>
        <v/>
      </c>
      <c r="BD199" t="e">
        <f t="shared" si="209"/>
        <v>#VALUE!</v>
      </c>
      <c r="BE199" t="str">
        <f t="shared" si="210"/>
        <v/>
      </c>
      <c r="BF199" t="str">
        <f t="shared" si="211"/>
        <v/>
      </c>
      <c r="BG199" t="str">
        <f t="shared" si="201"/>
        <v/>
      </c>
      <c r="BH199">
        <f t="shared" si="212"/>
        <v>0</v>
      </c>
      <c r="BI199">
        <f t="shared" si="213"/>
        <v>0</v>
      </c>
      <c r="BJ199" t="str">
        <f t="shared" ref="BJ199:BJ207" si="227">IF(D199="","",VLOOKUP(D199,$CT$7:$CU$9,2,0))</f>
        <v/>
      </c>
      <c r="BK199" s="27" t="str">
        <f>女子申込一覧表!BK97</f>
        <v/>
      </c>
      <c r="BL199" s="27" t="str">
        <f>女子申込一覧表!BL97</f>
        <v/>
      </c>
      <c r="BM199" s="27" t="str">
        <f t="shared" si="214"/>
        <v/>
      </c>
      <c r="BN199" s="27" t="str">
        <f>女子申込一覧表!BN97</f>
        <v/>
      </c>
      <c r="BO199" s="27" t="str">
        <f>女子申込一覧表!BO97</f>
        <v/>
      </c>
      <c r="BP199" s="27">
        <f>女子申込一覧表!BP97</f>
        <v>0</v>
      </c>
      <c r="BQ199" s="27" t="str">
        <f>女子申込一覧表!BQ97</f>
        <v/>
      </c>
      <c r="BR199" s="27" t="str">
        <f>女子申込一覧表!BR97</f>
        <v/>
      </c>
      <c r="BS199" s="27">
        <f>女子申込一覧表!BS97</f>
        <v>0</v>
      </c>
      <c r="BT199" s="27" t="str">
        <f t="shared" si="215"/>
        <v/>
      </c>
      <c r="BU199" s="27" t="str">
        <f t="shared" si="216"/>
        <v/>
      </c>
      <c r="BV199" s="27" t="str">
        <f t="shared" si="217"/>
        <v>999:99.99</v>
      </c>
      <c r="BW199" s="27" t="str">
        <f t="shared" si="218"/>
        <v>999:99.99</v>
      </c>
      <c r="BX199" s="27" t="str">
        <f t="shared" si="219"/>
        <v>999:99.99</v>
      </c>
      <c r="BY199" s="58" t="str">
        <f t="shared" si="224"/>
        <v>1980/1/1</v>
      </c>
      <c r="CH199" s="3" t="str">
        <f t="shared" ref="CH199:CH208" si="228">IF(AV199="","",AV199)</f>
        <v/>
      </c>
      <c r="CI199" s="3" t="str">
        <f t="shared" ref="CI199:CI207" si="229">BK199</f>
        <v/>
      </c>
      <c r="CJ199" s="3">
        <f t="shared" ref="CJ199:CJ207" si="230">BP199</f>
        <v>0</v>
      </c>
      <c r="CK199" s="3" t="str">
        <f t="shared" ref="CK199:CK207" si="231">BL199</f>
        <v/>
      </c>
      <c r="CL199" s="3">
        <f t="shared" ref="CL199:CL207" si="232">BS199</f>
        <v>0</v>
      </c>
      <c r="CM199" s="3">
        <v>2</v>
      </c>
      <c r="CN199" s="85" t="str">
        <f t="shared" si="220"/>
        <v/>
      </c>
      <c r="CO199" s="3" t="str">
        <f t="shared" ref="CO199:CO207" si="233">AA199</f>
        <v/>
      </c>
      <c r="CS199" s="94" t="str">
        <f t="shared" ref="CS199:CS207" si="234">C199</f>
        <v/>
      </c>
    </row>
    <row r="200" spans="1:97" ht="24.75" customHeight="1">
      <c r="A200" s="33" t="str">
        <f t="shared" si="196"/>
        <v/>
      </c>
      <c r="B200" s="95" t="str">
        <f>IF(女子申込一覧表!B98="","",女子申込一覧表!B98)</f>
        <v/>
      </c>
      <c r="C200" s="93" t="str">
        <f>IF(女子申込一覧表!C98="","",女子申込一覧表!C98)</f>
        <v/>
      </c>
      <c r="D200" s="95" t="str">
        <f>IF(女子申込一覧表!D98="","",女子申込一覧表!D98)</f>
        <v/>
      </c>
      <c r="E200" s="96"/>
      <c r="F200" s="96"/>
      <c r="G200" s="33" t="str">
        <f>IF(女子申込一覧表!G98="","",女子申込一覧表!G98)</f>
        <v/>
      </c>
      <c r="H200" s="84" t="str">
        <f>IF(女子申込一覧表!H98="","",女子申込一覧表!H98)</f>
        <v/>
      </c>
      <c r="I200" s="97" t="str">
        <f>IF(女子申込一覧表!I98="","",女子申込一覧表!I98)</f>
        <v/>
      </c>
      <c r="J200" s="97" t="str">
        <f>IF(女子申込一覧表!J98="","",女子申込一覧表!J98)</f>
        <v/>
      </c>
      <c r="K200" s="97" t="str">
        <f>IF(女子申込一覧表!K98="","",女子申込一覧表!K98)</f>
        <v/>
      </c>
      <c r="L200" s="97" t="str">
        <f>IF(女子申込一覧表!L98="","",女子申込一覧表!L98)</f>
        <v/>
      </c>
      <c r="M200" s="97" t="str">
        <f>IF(女子申込一覧表!M98="","",女子申込一覧表!M98)</f>
        <v/>
      </c>
      <c r="N200" s="98" t="str">
        <f>IF(女子申込一覧表!N98="","",女子申込一覧表!N98)</f>
        <v/>
      </c>
      <c r="O200" s="97" t="str">
        <f>IF(女子申込一覧表!O98="","",女子申込一覧表!O98)</f>
        <v/>
      </c>
      <c r="P200" s="97" t="str">
        <f>IF(女子申込一覧表!P98="","",女子申込一覧表!P98)</f>
        <v/>
      </c>
      <c r="Q200" s="98" t="str">
        <f>IF(女子申込一覧表!Q98="","",女子申込一覧表!Q98)</f>
        <v/>
      </c>
      <c r="R200" s="97" t="str">
        <f>IF(女子申込一覧表!R98="","",女子申込一覧表!R98)</f>
        <v/>
      </c>
      <c r="S200" s="97"/>
      <c r="T200" s="97"/>
      <c r="U200" s="97"/>
      <c r="V200" s="97"/>
      <c r="W200" s="97"/>
      <c r="X200" s="98"/>
      <c r="Y200" s="99"/>
      <c r="Z200" s="98"/>
      <c r="AA200" s="97" t="str">
        <f>IF(女子申込一覧表!AA98="","",女子申込一覧表!AA98)</f>
        <v/>
      </c>
      <c r="AB200" s="9"/>
      <c r="AC200" s="48">
        <f t="shared" si="202"/>
        <v>0</v>
      </c>
      <c r="AD200" s="48">
        <f t="shared" si="203"/>
        <v>0</v>
      </c>
      <c r="AE200" s="48">
        <f t="shared" si="204"/>
        <v>0</v>
      </c>
      <c r="AF200" s="48">
        <f t="shared" si="197"/>
        <v>0</v>
      </c>
      <c r="AG200" s="48">
        <f t="shared" si="205"/>
        <v>0</v>
      </c>
      <c r="AH200" s="14" t="str">
        <f>IF(I200="","",申込書!$AB$6)</f>
        <v/>
      </c>
      <c r="AI200" s="49" t="str">
        <f t="shared" si="200"/>
        <v/>
      </c>
      <c r="AJ200" s="49" t="str">
        <f t="shared" si="222"/>
        <v/>
      </c>
      <c r="AK200" s="50"/>
      <c r="AR200">
        <v>193</v>
      </c>
      <c r="AS200">
        <f t="shared" si="198"/>
        <v>0</v>
      </c>
      <c r="AT200" t="str">
        <f t="shared" si="199"/>
        <v/>
      </c>
      <c r="AU200">
        <f t="shared" si="206"/>
        <v>0</v>
      </c>
      <c r="AV200" t="str">
        <f t="shared" si="207"/>
        <v/>
      </c>
      <c r="AW200" t="str">
        <f t="shared" si="223"/>
        <v/>
      </c>
      <c r="AX200">
        <f t="shared" si="221"/>
        <v>75</v>
      </c>
      <c r="AY200">
        <f t="shared" si="225"/>
        <v>12</v>
      </c>
      <c r="AZ200">
        <v>5</v>
      </c>
      <c r="BA200" t="str">
        <f t="shared" si="208"/>
        <v xml:space="preserve"> </v>
      </c>
      <c r="BB200">
        <v>193</v>
      </c>
      <c r="BC200" t="str">
        <f t="shared" si="226"/>
        <v/>
      </c>
      <c r="BD200" t="e">
        <f t="shared" si="209"/>
        <v>#VALUE!</v>
      </c>
      <c r="BE200" t="str">
        <f t="shared" si="210"/>
        <v/>
      </c>
      <c r="BF200" t="str">
        <f t="shared" si="211"/>
        <v/>
      </c>
      <c r="BG200" t="str">
        <f t="shared" si="201"/>
        <v/>
      </c>
      <c r="BH200">
        <f t="shared" si="212"/>
        <v>0</v>
      </c>
      <c r="BI200">
        <f t="shared" si="213"/>
        <v>0</v>
      </c>
      <c r="BJ200" t="str">
        <f t="shared" si="227"/>
        <v/>
      </c>
      <c r="BK200" s="27" t="str">
        <f>女子申込一覧表!BK98</f>
        <v/>
      </c>
      <c r="BL200" s="27" t="str">
        <f>女子申込一覧表!BL98</f>
        <v/>
      </c>
      <c r="BM200" s="27" t="str">
        <f t="shared" si="214"/>
        <v/>
      </c>
      <c r="BN200" s="27" t="str">
        <f>女子申込一覧表!BN98</f>
        <v/>
      </c>
      <c r="BO200" s="27" t="str">
        <f>女子申込一覧表!BO98</f>
        <v/>
      </c>
      <c r="BP200" s="27">
        <f>女子申込一覧表!BP98</f>
        <v>0</v>
      </c>
      <c r="BQ200" s="27" t="str">
        <f>女子申込一覧表!BQ98</f>
        <v/>
      </c>
      <c r="BR200" s="27" t="str">
        <f>女子申込一覧表!BR98</f>
        <v/>
      </c>
      <c r="BS200" s="27">
        <f>女子申込一覧表!BS98</f>
        <v>0</v>
      </c>
      <c r="BT200" s="27" t="str">
        <f t="shared" si="215"/>
        <v/>
      </c>
      <c r="BU200" s="27" t="str">
        <f t="shared" si="216"/>
        <v/>
      </c>
      <c r="BV200" s="27" t="str">
        <f t="shared" si="217"/>
        <v>999:99.99</v>
      </c>
      <c r="BW200" s="27" t="str">
        <f t="shared" si="218"/>
        <v>999:99.99</v>
      </c>
      <c r="BX200" s="27" t="str">
        <f t="shared" si="219"/>
        <v>999:99.99</v>
      </c>
      <c r="BY200" s="58" t="str">
        <f t="shared" si="224"/>
        <v>1980/1/1</v>
      </c>
      <c r="CH200" s="3" t="str">
        <f t="shared" si="228"/>
        <v/>
      </c>
      <c r="CI200" s="3" t="str">
        <f t="shared" si="229"/>
        <v/>
      </c>
      <c r="CJ200" s="3">
        <f t="shared" si="230"/>
        <v>0</v>
      </c>
      <c r="CK200" s="3" t="str">
        <f t="shared" si="231"/>
        <v/>
      </c>
      <c r="CL200" s="3">
        <f t="shared" si="232"/>
        <v>0</v>
      </c>
      <c r="CM200" s="3">
        <v>2</v>
      </c>
      <c r="CN200" s="85" t="str">
        <f t="shared" si="220"/>
        <v/>
      </c>
      <c r="CO200" s="3" t="str">
        <f t="shared" si="233"/>
        <v/>
      </c>
      <c r="CS200" s="94" t="str">
        <f t="shared" si="234"/>
        <v/>
      </c>
    </row>
    <row r="201" spans="1:97" ht="24.75" customHeight="1">
      <c r="A201" s="33" t="str">
        <f t="shared" si="196"/>
        <v/>
      </c>
      <c r="B201" s="95" t="str">
        <f>IF(女子申込一覧表!B99="","",女子申込一覧表!B99)</f>
        <v/>
      </c>
      <c r="C201" s="93" t="str">
        <f>IF(女子申込一覧表!C99="","",女子申込一覧表!C99)</f>
        <v/>
      </c>
      <c r="D201" s="95" t="str">
        <f>IF(女子申込一覧表!D99="","",女子申込一覧表!D99)</f>
        <v/>
      </c>
      <c r="E201" s="96"/>
      <c r="F201" s="96"/>
      <c r="G201" s="33" t="str">
        <f>IF(女子申込一覧表!G99="","",女子申込一覧表!G99)</f>
        <v/>
      </c>
      <c r="H201" s="84" t="str">
        <f>IF(女子申込一覧表!H99="","",女子申込一覧表!H99)</f>
        <v/>
      </c>
      <c r="I201" s="97" t="str">
        <f>IF(女子申込一覧表!I99="","",女子申込一覧表!I99)</f>
        <v/>
      </c>
      <c r="J201" s="97" t="str">
        <f>IF(女子申込一覧表!J99="","",女子申込一覧表!J99)</f>
        <v/>
      </c>
      <c r="K201" s="97" t="str">
        <f>IF(女子申込一覧表!K99="","",女子申込一覧表!K99)</f>
        <v/>
      </c>
      <c r="L201" s="97" t="str">
        <f>IF(女子申込一覧表!L99="","",女子申込一覧表!L99)</f>
        <v/>
      </c>
      <c r="M201" s="97" t="str">
        <f>IF(女子申込一覧表!M99="","",女子申込一覧表!M99)</f>
        <v/>
      </c>
      <c r="N201" s="98" t="str">
        <f>IF(女子申込一覧表!N99="","",女子申込一覧表!N99)</f>
        <v/>
      </c>
      <c r="O201" s="97" t="str">
        <f>IF(女子申込一覧表!O99="","",女子申込一覧表!O99)</f>
        <v/>
      </c>
      <c r="P201" s="97" t="str">
        <f>IF(女子申込一覧表!P99="","",女子申込一覧表!P99)</f>
        <v/>
      </c>
      <c r="Q201" s="98" t="str">
        <f>IF(女子申込一覧表!Q99="","",女子申込一覧表!Q99)</f>
        <v/>
      </c>
      <c r="R201" s="97" t="str">
        <f>IF(女子申込一覧表!R99="","",女子申込一覧表!R99)</f>
        <v/>
      </c>
      <c r="S201" s="97"/>
      <c r="T201" s="97"/>
      <c r="U201" s="97"/>
      <c r="V201" s="97"/>
      <c r="W201" s="97"/>
      <c r="X201" s="98"/>
      <c r="Y201" s="99"/>
      <c r="Z201" s="98"/>
      <c r="AA201" s="97" t="str">
        <f>IF(女子申込一覧表!AA99="","",女子申込一覧表!AA99)</f>
        <v/>
      </c>
      <c r="AB201" s="9"/>
      <c r="AC201" s="48">
        <f t="shared" si="202"/>
        <v>0</v>
      </c>
      <c r="AD201" s="48">
        <f t="shared" si="203"/>
        <v>0</v>
      </c>
      <c r="AE201" s="48">
        <f t="shared" si="204"/>
        <v>0</v>
      </c>
      <c r="AF201" s="48">
        <f t="shared" si="197"/>
        <v>0</v>
      </c>
      <c r="AG201" s="48">
        <f t="shared" si="205"/>
        <v>0</v>
      </c>
      <c r="AH201" s="14" t="str">
        <f>IF(I201="","",申込書!$AB$6)</f>
        <v/>
      </c>
      <c r="AI201" s="49" t="str">
        <f t="shared" si="200"/>
        <v/>
      </c>
      <c r="AJ201" s="49" t="str">
        <f t="shared" si="222"/>
        <v/>
      </c>
      <c r="AK201" s="50"/>
      <c r="AR201">
        <v>194</v>
      </c>
      <c r="AS201">
        <f t="shared" si="198"/>
        <v>0</v>
      </c>
      <c r="AT201" t="str">
        <f t="shared" si="199"/>
        <v/>
      </c>
      <c r="AU201">
        <f t="shared" si="206"/>
        <v>0</v>
      </c>
      <c r="AV201" t="str">
        <f t="shared" si="207"/>
        <v/>
      </c>
      <c r="AW201" t="str">
        <f t="shared" si="223"/>
        <v/>
      </c>
      <c r="AX201">
        <f t="shared" si="221"/>
        <v>75</v>
      </c>
      <c r="AY201">
        <f t="shared" si="225"/>
        <v>12</v>
      </c>
      <c r="AZ201">
        <v>5</v>
      </c>
      <c r="BA201" t="str">
        <f t="shared" si="208"/>
        <v xml:space="preserve"> </v>
      </c>
      <c r="BB201">
        <v>194</v>
      </c>
      <c r="BC201" t="str">
        <f t="shared" si="226"/>
        <v/>
      </c>
      <c r="BD201" t="e">
        <f t="shared" si="209"/>
        <v>#VALUE!</v>
      </c>
      <c r="BE201" t="str">
        <f t="shared" si="210"/>
        <v/>
      </c>
      <c r="BF201" t="str">
        <f t="shared" si="211"/>
        <v/>
      </c>
      <c r="BG201" t="str">
        <f t="shared" si="201"/>
        <v/>
      </c>
      <c r="BH201">
        <f t="shared" si="212"/>
        <v>0</v>
      </c>
      <c r="BI201">
        <f t="shared" si="213"/>
        <v>0</v>
      </c>
      <c r="BJ201" t="str">
        <f t="shared" si="227"/>
        <v/>
      </c>
      <c r="BK201" s="27" t="str">
        <f>女子申込一覧表!BK99</f>
        <v/>
      </c>
      <c r="BL201" s="27" t="str">
        <f>女子申込一覧表!BL99</f>
        <v/>
      </c>
      <c r="BM201" s="27" t="str">
        <f t="shared" si="214"/>
        <v/>
      </c>
      <c r="BN201" s="27" t="str">
        <f>女子申込一覧表!BN99</f>
        <v/>
      </c>
      <c r="BO201" s="27" t="str">
        <f>女子申込一覧表!BO99</f>
        <v/>
      </c>
      <c r="BP201" s="27">
        <f>女子申込一覧表!BP99</f>
        <v>0</v>
      </c>
      <c r="BQ201" s="27" t="str">
        <f>女子申込一覧表!BQ99</f>
        <v/>
      </c>
      <c r="BR201" s="27" t="str">
        <f>女子申込一覧表!BR99</f>
        <v/>
      </c>
      <c r="BS201" s="27">
        <f>女子申込一覧表!BS99</f>
        <v>0</v>
      </c>
      <c r="BT201" s="27" t="str">
        <f t="shared" si="215"/>
        <v/>
      </c>
      <c r="BU201" s="27" t="str">
        <f t="shared" si="216"/>
        <v/>
      </c>
      <c r="BV201" s="27" t="str">
        <f t="shared" si="217"/>
        <v>999:99.99</v>
      </c>
      <c r="BW201" s="27" t="str">
        <f t="shared" si="218"/>
        <v>999:99.99</v>
      </c>
      <c r="BX201" s="27" t="str">
        <f t="shared" si="219"/>
        <v>999:99.99</v>
      </c>
      <c r="BY201" s="58" t="str">
        <f t="shared" si="224"/>
        <v>1980/1/1</v>
      </c>
      <c r="CH201" s="3" t="str">
        <f t="shared" si="228"/>
        <v/>
      </c>
      <c r="CI201" s="3" t="str">
        <f t="shared" si="229"/>
        <v/>
      </c>
      <c r="CJ201" s="3">
        <f t="shared" si="230"/>
        <v>0</v>
      </c>
      <c r="CK201" s="3" t="str">
        <f t="shared" si="231"/>
        <v/>
      </c>
      <c r="CL201" s="3">
        <f t="shared" si="232"/>
        <v>0</v>
      </c>
      <c r="CM201" s="3">
        <v>2</v>
      </c>
      <c r="CN201" s="85" t="str">
        <f t="shared" si="220"/>
        <v/>
      </c>
      <c r="CO201" s="3" t="str">
        <f t="shared" si="233"/>
        <v/>
      </c>
      <c r="CS201" s="94" t="str">
        <f t="shared" si="234"/>
        <v/>
      </c>
    </row>
    <row r="202" spans="1:97" ht="24.75" customHeight="1">
      <c r="A202" s="33" t="str">
        <f t="shared" si="196"/>
        <v/>
      </c>
      <c r="B202" s="95" t="str">
        <f>IF(女子申込一覧表!B100="","",女子申込一覧表!B100)</f>
        <v/>
      </c>
      <c r="C202" s="93" t="str">
        <f>IF(女子申込一覧表!C100="","",女子申込一覧表!C100)</f>
        <v/>
      </c>
      <c r="D202" s="95" t="str">
        <f>IF(女子申込一覧表!D100="","",女子申込一覧表!D100)</f>
        <v/>
      </c>
      <c r="E202" s="96"/>
      <c r="F202" s="96"/>
      <c r="G202" s="33" t="str">
        <f>IF(女子申込一覧表!G100="","",女子申込一覧表!G100)</f>
        <v/>
      </c>
      <c r="H202" s="84" t="str">
        <f>IF(女子申込一覧表!H100="","",女子申込一覧表!H100)</f>
        <v/>
      </c>
      <c r="I202" s="97" t="str">
        <f>IF(女子申込一覧表!I100="","",女子申込一覧表!I100)</f>
        <v/>
      </c>
      <c r="J202" s="97" t="str">
        <f>IF(女子申込一覧表!J100="","",女子申込一覧表!J100)</f>
        <v/>
      </c>
      <c r="K202" s="97" t="str">
        <f>IF(女子申込一覧表!K100="","",女子申込一覧表!K100)</f>
        <v/>
      </c>
      <c r="L202" s="97" t="str">
        <f>IF(女子申込一覧表!L100="","",女子申込一覧表!L100)</f>
        <v/>
      </c>
      <c r="M202" s="97" t="str">
        <f>IF(女子申込一覧表!M100="","",女子申込一覧表!M100)</f>
        <v/>
      </c>
      <c r="N202" s="98" t="str">
        <f>IF(女子申込一覧表!N100="","",女子申込一覧表!N100)</f>
        <v/>
      </c>
      <c r="O202" s="97" t="str">
        <f>IF(女子申込一覧表!O100="","",女子申込一覧表!O100)</f>
        <v/>
      </c>
      <c r="P202" s="97" t="str">
        <f>IF(女子申込一覧表!P100="","",女子申込一覧表!P100)</f>
        <v/>
      </c>
      <c r="Q202" s="98" t="str">
        <f>IF(女子申込一覧表!Q100="","",女子申込一覧表!Q100)</f>
        <v/>
      </c>
      <c r="R202" s="97" t="str">
        <f>IF(女子申込一覧表!R100="","",女子申込一覧表!R100)</f>
        <v/>
      </c>
      <c r="S202" s="97"/>
      <c r="T202" s="97"/>
      <c r="U202" s="97"/>
      <c r="V202" s="97"/>
      <c r="W202" s="97"/>
      <c r="X202" s="98"/>
      <c r="Y202" s="99"/>
      <c r="Z202" s="98"/>
      <c r="AA202" s="97" t="str">
        <f>IF(女子申込一覧表!AA100="","",女子申込一覧表!AA100)</f>
        <v/>
      </c>
      <c r="AB202" s="9"/>
      <c r="AC202" s="48">
        <f t="shared" si="202"/>
        <v>0</v>
      </c>
      <c r="AD202" s="48">
        <f t="shared" si="203"/>
        <v>0</v>
      </c>
      <c r="AE202" s="48">
        <f t="shared" si="204"/>
        <v>0</v>
      </c>
      <c r="AF202" s="48">
        <f t="shared" si="197"/>
        <v>0</v>
      </c>
      <c r="AG202" s="48">
        <f t="shared" si="205"/>
        <v>0</v>
      </c>
      <c r="AH202" s="14" t="str">
        <f>IF(I202="","",申込書!$AB$6)</f>
        <v/>
      </c>
      <c r="AI202" s="49" t="str">
        <f t="shared" si="200"/>
        <v/>
      </c>
      <c r="AJ202" s="49" t="str">
        <f t="shared" si="222"/>
        <v/>
      </c>
      <c r="AK202" s="50"/>
      <c r="AR202">
        <v>195</v>
      </c>
      <c r="AS202">
        <f t="shared" si="198"/>
        <v>0</v>
      </c>
      <c r="AT202" t="str">
        <f t="shared" si="199"/>
        <v/>
      </c>
      <c r="AU202">
        <f t="shared" si="206"/>
        <v>0</v>
      </c>
      <c r="AV202" t="str">
        <f t="shared" si="207"/>
        <v/>
      </c>
      <c r="AW202" t="str">
        <f t="shared" si="223"/>
        <v/>
      </c>
      <c r="AX202">
        <f t="shared" si="221"/>
        <v>75</v>
      </c>
      <c r="AY202">
        <f t="shared" si="225"/>
        <v>12</v>
      </c>
      <c r="AZ202">
        <v>5</v>
      </c>
      <c r="BA202" t="str">
        <f t="shared" si="208"/>
        <v xml:space="preserve"> </v>
      </c>
      <c r="BB202">
        <v>195</v>
      </c>
      <c r="BC202" t="str">
        <f t="shared" si="226"/>
        <v/>
      </c>
      <c r="BD202" t="e">
        <f t="shared" si="209"/>
        <v>#VALUE!</v>
      </c>
      <c r="BE202" t="str">
        <f t="shared" si="210"/>
        <v/>
      </c>
      <c r="BF202" t="str">
        <f t="shared" si="211"/>
        <v/>
      </c>
      <c r="BG202" t="str">
        <f t="shared" si="201"/>
        <v/>
      </c>
      <c r="BH202">
        <f t="shared" si="212"/>
        <v>0</v>
      </c>
      <c r="BI202">
        <f t="shared" si="213"/>
        <v>0</v>
      </c>
      <c r="BJ202" t="str">
        <f t="shared" si="227"/>
        <v/>
      </c>
      <c r="BK202" s="27" t="str">
        <f>女子申込一覧表!BK100</f>
        <v/>
      </c>
      <c r="BL202" s="27" t="str">
        <f>女子申込一覧表!BL100</f>
        <v/>
      </c>
      <c r="BM202" s="27" t="str">
        <f t="shared" si="214"/>
        <v/>
      </c>
      <c r="BN202" s="27" t="str">
        <f>女子申込一覧表!BN100</f>
        <v/>
      </c>
      <c r="BO202" s="27" t="str">
        <f>女子申込一覧表!BO100</f>
        <v/>
      </c>
      <c r="BP202" s="27">
        <f>女子申込一覧表!BP100</f>
        <v>0</v>
      </c>
      <c r="BQ202" s="27" t="str">
        <f>女子申込一覧表!BQ100</f>
        <v/>
      </c>
      <c r="BR202" s="27" t="str">
        <f>女子申込一覧表!BR100</f>
        <v/>
      </c>
      <c r="BS202" s="27">
        <f>女子申込一覧表!BS100</f>
        <v>0</v>
      </c>
      <c r="BT202" s="27" t="str">
        <f t="shared" si="215"/>
        <v/>
      </c>
      <c r="BU202" s="27" t="str">
        <f t="shared" si="216"/>
        <v/>
      </c>
      <c r="BV202" s="27" t="str">
        <f t="shared" si="217"/>
        <v>999:99.99</v>
      </c>
      <c r="BW202" s="27" t="str">
        <f t="shared" si="218"/>
        <v>999:99.99</v>
      </c>
      <c r="BX202" s="27" t="str">
        <f t="shared" si="219"/>
        <v>999:99.99</v>
      </c>
      <c r="BY202" s="58" t="str">
        <f t="shared" si="224"/>
        <v>1980/1/1</v>
      </c>
      <c r="CH202" s="3" t="str">
        <f t="shared" si="228"/>
        <v/>
      </c>
      <c r="CI202" s="3" t="str">
        <f t="shared" si="229"/>
        <v/>
      </c>
      <c r="CJ202" s="3">
        <f t="shared" si="230"/>
        <v>0</v>
      </c>
      <c r="CK202" s="3" t="str">
        <f t="shared" si="231"/>
        <v/>
      </c>
      <c r="CL202" s="3">
        <f t="shared" si="232"/>
        <v>0</v>
      </c>
      <c r="CM202" s="3">
        <v>2</v>
      </c>
      <c r="CN202" s="85" t="str">
        <f t="shared" si="220"/>
        <v/>
      </c>
      <c r="CO202" s="3" t="str">
        <f t="shared" si="233"/>
        <v/>
      </c>
      <c r="CS202" s="94" t="str">
        <f t="shared" si="234"/>
        <v/>
      </c>
    </row>
    <row r="203" spans="1:97" ht="24.75" customHeight="1">
      <c r="A203" s="33" t="str">
        <f t="shared" si="196"/>
        <v/>
      </c>
      <c r="B203" s="95" t="str">
        <f>IF(女子申込一覧表!B101="","",女子申込一覧表!B101)</f>
        <v/>
      </c>
      <c r="C203" s="93" t="str">
        <f>IF(女子申込一覧表!C101="","",女子申込一覧表!C101)</f>
        <v/>
      </c>
      <c r="D203" s="95" t="str">
        <f>IF(女子申込一覧表!D101="","",女子申込一覧表!D101)</f>
        <v/>
      </c>
      <c r="E203" s="96"/>
      <c r="F203" s="96"/>
      <c r="G203" s="33" t="str">
        <f>IF(女子申込一覧表!G101="","",女子申込一覧表!G101)</f>
        <v/>
      </c>
      <c r="H203" s="84" t="str">
        <f>IF(女子申込一覧表!H101="","",女子申込一覧表!H101)</f>
        <v/>
      </c>
      <c r="I203" s="97" t="str">
        <f>IF(女子申込一覧表!I101="","",女子申込一覧表!I101)</f>
        <v/>
      </c>
      <c r="J203" s="97" t="str">
        <f>IF(女子申込一覧表!J101="","",女子申込一覧表!J101)</f>
        <v/>
      </c>
      <c r="K203" s="97" t="str">
        <f>IF(女子申込一覧表!K101="","",女子申込一覧表!K101)</f>
        <v/>
      </c>
      <c r="L203" s="97" t="str">
        <f>IF(女子申込一覧表!L101="","",女子申込一覧表!L101)</f>
        <v/>
      </c>
      <c r="M203" s="97" t="str">
        <f>IF(女子申込一覧表!M101="","",女子申込一覧表!M101)</f>
        <v/>
      </c>
      <c r="N203" s="98" t="str">
        <f>IF(女子申込一覧表!N101="","",女子申込一覧表!N101)</f>
        <v/>
      </c>
      <c r="O203" s="97" t="str">
        <f>IF(女子申込一覧表!O101="","",女子申込一覧表!O101)</f>
        <v/>
      </c>
      <c r="P203" s="97" t="str">
        <f>IF(女子申込一覧表!P101="","",女子申込一覧表!P101)</f>
        <v/>
      </c>
      <c r="Q203" s="98" t="str">
        <f>IF(女子申込一覧表!Q101="","",女子申込一覧表!Q101)</f>
        <v/>
      </c>
      <c r="R203" s="97" t="str">
        <f>IF(女子申込一覧表!R101="","",女子申込一覧表!R101)</f>
        <v/>
      </c>
      <c r="S203" s="97"/>
      <c r="T203" s="97"/>
      <c r="U203" s="97"/>
      <c r="V203" s="97"/>
      <c r="W203" s="97"/>
      <c r="X203" s="98"/>
      <c r="Y203" s="99"/>
      <c r="Z203" s="98"/>
      <c r="AA203" s="97" t="str">
        <f>IF(女子申込一覧表!AA101="","",女子申込一覧表!AA101)</f>
        <v/>
      </c>
      <c r="AB203" s="9"/>
      <c r="AC203" s="48">
        <f t="shared" si="202"/>
        <v>0</v>
      </c>
      <c r="AD203" s="48">
        <f t="shared" si="203"/>
        <v>0</v>
      </c>
      <c r="AE203" s="48">
        <f t="shared" si="204"/>
        <v>0</v>
      </c>
      <c r="AF203" s="48">
        <f t="shared" si="197"/>
        <v>0</v>
      </c>
      <c r="AG203" s="48">
        <f t="shared" si="205"/>
        <v>0</v>
      </c>
      <c r="AH203" s="14" t="str">
        <f>IF(I203="","",申込書!$AB$6)</f>
        <v/>
      </c>
      <c r="AI203" s="49" t="str">
        <f t="shared" si="200"/>
        <v/>
      </c>
      <c r="AJ203" s="49" t="str">
        <f t="shared" si="222"/>
        <v/>
      </c>
      <c r="AK203" s="50"/>
      <c r="AR203">
        <v>196</v>
      </c>
      <c r="AS203">
        <f t="shared" si="198"/>
        <v>0</v>
      </c>
      <c r="AT203" t="str">
        <f t="shared" si="199"/>
        <v/>
      </c>
      <c r="AU203">
        <f t="shared" si="206"/>
        <v>0</v>
      </c>
      <c r="AV203" t="str">
        <f t="shared" si="207"/>
        <v/>
      </c>
      <c r="AW203" t="str">
        <f t="shared" si="223"/>
        <v/>
      </c>
      <c r="AX203">
        <f t="shared" si="221"/>
        <v>75</v>
      </c>
      <c r="AY203">
        <f t="shared" si="225"/>
        <v>12</v>
      </c>
      <c r="AZ203">
        <v>5</v>
      </c>
      <c r="BA203" t="str">
        <f t="shared" si="208"/>
        <v xml:space="preserve"> </v>
      </c>
      <c r="BB203">
        <v>196</v>
      </c>
      <c r="BC203" t="str">
        <f t="shared" si="226"/>
        <v/>
      </c>
      <c r="BD203" t="e">
        <f t="shared" si="209"/>
        <v>#VALUE!</v>
      </c>
      <c r="BE203" t="str">
        <f t="shared" si="210"/>
        <v/>
      </c>
      <c r="BF203" t="str">
        <f t="shared" si="211"/>
        <v/>
      </c>
      <c r="BG203" t="str">
        <f t="shared" si="201"/>
        <v/>
      </c>
      <c r="BH203">
        <f t="shared" si="212"/>
        <v>0</v>
      </c>
      <c r="BI203">
        <f t="shared" si="213"/>
        <v>0</v>
      </c>
      <c r="BJ203" t="str">
        <f t="shared" si="227"/>
        <v/>
      </c>
      <c r="BK203" s="27" t="str">
        <f>女子申込一覧表!BK101</f>
        <v/>
      </c>
      <c r="BL203" s="27" t="str">
        <f>女子申込一覧表!BL101</f>
        <v/>
      </c>
      <c r="BM203" s="27" t="str">
        <f t="shared" si="214"/>
        <v/>
      </c>
      <c r="BN203" s="27" t="str">
        <f>女子申込一覧表!BN101</f>
        <v/>
      </c>
      <c r="BO203" s="27" t="str">
        <f>女子申込一覧表!BO101</f>
        <v/>
      </c>
      <c r="BP203" s="27">
        <f>女子申込一覧表!BP101</f>
        <v>0</v>
      </c>
      <c r="BQ203" s="27" t="str">
        <f>女子申込一覧表!BQ101</f>
        <v/>
      </c>
      <c r="BR203" s="27" t="str">
        <f>女子申込一覧表!BR101</f>
        <v/>
      </c>
      <c r="BS203" s="27">
        <f>女子申込一覧表!BS101</f>
        <v>0</v>
      </c>
      <c r="BT203" s="27" t="str">
        <f t="shared" si="215"/>
        <v/>
      </c>
      <c r="BU203" s="27" t="str">
        <f t="shared" si="216"/>
        <v/>
      </c>
      <c r="BV203" s="27" t="str">
        <f t="shared" si="217"/>
        <v>999:99.99</v>
      </c>
      <c r="BW203" s="27" t="str">
        <f t="shared" si="218"/>
        <v>999:99.99</v>
      </c>
      <c r="BX203" s="27" t="str">
        <f t="shared" si="219"/>
        <v>999:99.99</v>
      </c>
      <c r="BY203" s="58" t="str">
        <f t="shared" si="224"/>
        <v>1980/1/1</v>
      </c>
      <c r="CH203" s="3" t="str">
        <f t="shared" si="228"/>
        <v/>
      </c>
      <c r="CI203" s="3" t="str">
        <f t="shared" si="229"/>
        <v/>
      </c>
      <c r="CJ203" s="3">
        <f t="shared" si="230"/>
        <v>0</v>
      </c>
      <c r="CK203" s="3" t="str">
        <f t="shared" si="231"/>
        <v/>
      </c>
      <c r="CL203" s="3">
        <f t="shared" si="232"/>
        <v>0</v>
      </c>
      <c r="CM203" s="3">
        <v>2</v>
      </c>
      <c r="CN203" s="85" t="str">
        <f t="shared" si="220"/>
        <v/>
      </c>
      <c r="CO203" s="3" t="str">
        <f t="shared" si="233"/>
        <v/>
      </c>
      <c r="CS203" s="94" t="str">
        <f t="shared" si="234"/>
        <v/>
      </c>
    </row>
    <row r="204" spans="1:97" ht="24.75" customHeight="1">
      <c r="A204" s="33" t="str">
        <f t="shared" si="196"/>
        <v/>
      </c>
      <c r="B204" s="95" t="str">
        <f>IF(女子申込一覧表!B102="","",女子申込一覧表!B102)</f>
        <v/>
      </c>
      <c r="C204" s="93" t="str">
        <f>IF(女子申込一覧表!C102="","",女子申込一覧表!C102)</f>
        <v/>
      </c>
      <c r="D204" s="95" t="str">
        <f>IF(女子申込一覧表!D102="","",女子申込一覧表!D102)</f>
        <v/>
      </c>
      <c r="E204" s="96"/>
      <c r="F204" s="96"/>
      <c r="G204" s="33" t="str">
        <f>IF(女子申込一覧表!G102="","",女子申込一覧表!G102)</f>
        <v/>
      </c>
      <c r="H204" s="84" t="str">
        <f>IF(女子申込一覧表!H102="","",女子申込一覧表!H102)</f>
        <v/>
      </c>
      <c r="I204" s="97" t="str">
        <f>IF(女子申込一覧表!I102="","",女子申込一覧表!I102)</f>
        <v/>
      </c>
      <c r="J204" s="97" t="str">
        <f>IF(女子申込一覧表!J102="","",女子申込一覧表!J102)</f>
        <v/>
      </c>
      <c r="K204" s="97" t="str">
        <f>IF(女子申込一覧表!K102="","",女子申込一覧表!K102)</f>
        <v/>
      </c>
      <c r="L204" s="97" t="str">
        <f>IF(女子申込一覧表!L102="","",女子申込一覧表!L102)</f>
        <v/>
      </c>
      <c r="M204" s="97" t="str">
        <f>IF(女子申込一覧表!M102="","",女子申込一覧表!M102)</f>
        <v/>
      </c>
      <c r="N204" s="98" t="str">
        <f>IF(女子申込一覧表!N102="","",女子申込一覧表!N102)</f>
        <v/>
      </c>
      <c r="O204" s="97" t="str">
        <f>IF(女子申込一覧表!O102="","",女子申込一覧表!O102)</f>
        <v/>
      </c>
      <c r="P204" s="97" t="str">
        <f>IF(女子申込一覧表!P102="","",女子申込一覧表!P102)</f>
        <v/>
      </c>
      <c r="Q204" s="98" t="str">
        <f>IF(女子申込一覧表!Q102="","",女子申込一覧表!Q102)</f>
        <v/>
      </c>
      <c r="R204" s="97" t="str">
        <f>IF(女子申込一覧表!R102="","",女子申込一覧表!R102)</f>
        <v/>
      </c>
      <c r="S204" s="97"/>
      <c r="T204" s="97"/>
      <c r="U204" s="97"/>
      <c r="V204" s="97"/>
      <c r="W204" s="97"/>
      <c r="X204" s="98"/>
      <c r="Y204" s="99"/>
      <c r="Z204" s="98"/>
      <c r="AA204" s="97" t="str">
        <f>IF(女子申込一覧表!AA102="","",女子申込一覧表!AA102)</f>
        <v/>
      </c>
      <c r="AB204" s="9"/>
      <c r="AC204" s="48">
        <f t="shared" si="202"/>
        <v>0</v>
      </c>
      <c r="AD204" s="48">
        <f t="shared" si="203"/>
        <v>0</v>
      </c>
      <c r="AE204" s="48">
        <f t="shared" si="204"/>
        <v>0</v>
      </c>
      <c r="AF204" s="48">
        <f t="shared" si="197"/>
        <v>0</v>
      </c>
      <c r="AG204" s="48">
        <f t="shared" si="205"/>
        <v>0</v>
      </c>
      <c r="AH204" s="14" t="str">
        <f>IF(I204="","",申込書!$AB$6)</f>
        <v/>
      </c>
      <c r="AI204" s="49" t="str">
        <f t="shared" si="200"/>
        <v/>
      </c>
      <c r="AJ204" s="49" t="str">
        <f t="shared" si="222"/>
        <v/>
      </c>
      <c r="AK204" s="50"/>
      <c r="AR204">
        <v>197</v>
      </c>
      <c r="AS204">
        <f t="shared" si="198"/>
        <v>0</v>
      </c>
      <c r="AT204" t="str">
        <f t="shared" si="199"/>
        <v/>
      </c>
      <c r="AU204">
        <f t="shared" si="206"/>
        <v>0</v>
      </c>
      <c r="AV204" t="str">
        <f t="shared" ref="AV204:AV207" si="235">IF(AND(M204="",P204=""),"",IF(AU204=2,TRIM(I204)&amp;"      "&amp;TRIM(J204),IF(AU204=3,TRIM(I204)&amp;"    "&amp;TRIM(J204),IF(AU204=4,TRIM(I204)&amp;"  "&amp;TRIM(J204),TRIM(I204)&amp;TRIM(J204)))))</f>
        <v/>
      </c>
      <c r="AW204" t="str">
        <f t="shared" si="223"/>
        <v/>
      </c>
      <c r="AX204">
        <f t="shared" si="221"/>
        <v>75</v>
      </c>
      <c r="AY204">
        <f t="shared" si="225"/>
        <v>12</v>
      </c>
      <c r="AZ204">
        <v>5</v>
      </c>
      <c r="BA204" t="str">
        <f t="shared" si="208"/>
        <v xml:space="preserve"> </v>
      </c>
      <c r="BB204">
        <v>197</v>
      </c>
      <c r="BC204" t="str">
        <f t="shared" si="226"/>
        <v/>
      </c>
      <c r="BD204" t="e">
        <f t="shared" si="209"/>
        <v>#VALUE!</v>
      </c>
      <c r="BE204" t="str">
        <f t="shared" si="210"/>
        <v/>
      </c>
      <c r="BF204" t="str">
        <f t="shared" si="211"/>
        <v/>
      </c>
      <c r="BG204" t="str">
        <f t="shared" si="201"/>
        <v/>
      </c>
      <c r="BH204">
        <f t="shared" si="212"/>
        <v>0</v>
      </c>
      <c r="BI204">
        <f t="shared" si="213"/>
        <v>0</v>
      </c>
      <c r="BJ204" t="str">
        <f t="shared" si="227"/>
        <v/>
      </c>
      <c r="BK204" s="27" t="str">
        <f>女子申込一覧表!BK102</f>
        <v/>
      </c>
      <c r="BL204" s="27" t="str">
        <f>女子申込一覧表!BL102</f>
        <v/>
      </c>
      <c r="BM204" s="27" t="str">
        <f t="shared" si="214"/>
        <v/>
      </c>
      <c r="BN204" s="27" t="str">
        <f>女子申込一覧表!BN102</f>
        <v/>
      </c>
      <c r="BO204" s="27" t="str">
        <f>女子申込一覧表!BO102</f>
        <v/>
      </c>
      <c r="BP204" s="27">
        <f>女子申込一覧表!BP102</f>
        <v>0</v>
      </c>
      <c r="BQ204" s="27" t="str">
        <f>女子申込一覧表!BQ102</f>
        <v/>
      </c>
      <c r="BR204" s="27" t="str">
        <f>女子申込一覧表!BR102</f>
        <v/>
      </c>
      <c r="BS204" s="27">
        <f>女子申込一覧表!BS102</f>
        <v>0</v>
      </c>
      <c r="BT204" s="27" t="str">
        <f t="shared" si="215"/>
        <v/>
      </c>
      <c r="BU204" s="27" t="str">
        <f t="shared" si="216"/>
        <v/>
      </c>
      <c r="BV204" s="27" t="str">
        <f t="shared" si="217"/>
        <v>999:99.99</v>
      </c>
      <c r="BW204" s="27" t="str">
        <f t="shared" si="218"/>
        <v>999:99.99</v>
      </c>
      <c r="BX204" s="27" t="str">
        <f t="shared" si="219"/>
        <v>999:99.99</v>
      </c>
      <c r="BY204" s="58" t="str">
        <f t="shared" si="224"/>
        <v>1980/1/1</v>
      </c>
      <c r="CH204" s="3" t="str">
        <f t="shared" si="228"/>
        <v/>
      </c>
      <c r="CI204" s="3" t="str">
        <f t="shared" si="229"/>
        <v/>
      </c>
      <c r="CJ204" s="3">
        <f t="shared" si="230"/>
        <v>0</v>
      </c>
      <c r="CK204" s="3" t="str">
        <f t="shared" si="231"/>
        <v/>
      </c>
      <c r="CL204" s="3">
        <f t="shared" si="232"/>
        <v>0</v>
      </c>
      <c r="CM204" s="3">
        <v>2</v>
      </c>
      <c r="CN204" s="85" t="str">
        <f t="shared" si="220"/>
        <v/>
      </c>
      <c r="CO204" s="3" t="str">
        <f t="shared" si="233"/>
        <v/>
      </c>
      <c r="CS204" s="94" t="str">
        <f t="shared" si="234"/>
        <v/>
      </c>
    </row>
    <row r="205" spans="1:97" ht="24.75" customHeight="1">
      <c r="A205" s="33" t="str">
        <f t="shared" si="196"/>
        <v/>
      </c>
      <c r="B205" s="95" t="str">
        <f>IF(女子申込一覧表!B103="","",女子申込一覧表!B103)</f>
        <v/>
      </c>
      <c r="C205" s="93" t="str">
        <f>IF(女子申込一覧表!C103="","",女子申込一覧表!C103)</f>
        <v/>
      </c>
      <c r="D205" s="95" t="str">
        <f>IF(女子申込一覧表!D103="","",女子申込一覧表!D103)</f>
        <v/>
      </c>
      <c r="E205" s="96"/>
      <c r="F205" s="96"/>
      <c r="G205" s="33" t="str">
        <f>IF(女子申込一覧表!G103="","",女子申込一覧表!G103)</f>
        <v/>
      </c>
      <c r="H205" s="84" t="str">
        <f>IF(女子申込一覧表!H103="","",女子申込一覧表!H103)</f>
        <v/>
      </c>
      <c r="I205" s="97" t="str">
        <f>IF(女子申込一覧表!I103="","",女子申込一覧表!I103)</f>
        <v/>
      </c>
      <c r="J205" s="97" t="str">
        <f>IF(女子申込一覧表!J103="","",女子申込一覧表!J103)</f>
        <v/>
      </c>
      <c r="K205" s="97" t="str">
        <f>IF(女子申込一覧表!K103="","",女子申込一覧表!K103)</f>
        <v/>
      </c>
      <c r="L205" s="97" t="str">
        <f>IF(女子申込一覧表!L103="","",女子申込一覧表!L103)</f>
        <v/>
      </c>
      <c r="M205" s="97" t="str">
        <f>IF(女子申込一覧表!M103="","",女子申込一覧表!M103)</f>
        <v/>
      </c>
      <c r="N205" s="98" t="str">
        <f>IF(女子申込一覧表!N103="","",女子申込一覧表!N103)</f>
        <v/>
      </c>
      <c r="O205" s="97" t="str">
        <f>IF(女子申込一覧表!O103="","",女子申込一覧表!O103)</f>
        <v/>
      </c>
      <c r="P205" s="97" t="str">
        <f>IF(女子申込一覧表!P103="","",女子申込一覧表!P103)</f>
        <v/>
      </c>
      <c r="Q205" s="98" t="str">
        <f>IF(女子申込一覧表!Q103="","",女子申込一覧表!Q103)</f>
        <v/>
      </c>
      <c r="R205" s="97" t="str">
        <f>IF(女子申込一覧表!R103="","",女子申込一覧表!R103)</f>
        <v/>
      </c>
      <c r="S205" s="97"/>
      <c r="T205" s="97"/>
      <c r="U205" s="97"/>
      <c r="V205" s="97"/>
      <c r="W205" s="97"/>
      <c r="X205" s="98"/>
      <c r="Y205" s="99"/>
      <c r="Z205" s="98"/>
      <c r="AA205" s="97" t="str">
        <f>IF(女子申込一覧表!AA103="","",女子申込一覧表!AA103)</f>
        <v/>
      </c>
      <c r="AB205" s="9"/>
      <c r="AC205" s="48">
        <f t="shared" si="202"/>
        <v>0</v>
      </c>
      <c r="AD205" s="48">
        <f t="shared" si="203"/>
        <v>0</v>
      </c>
      <c r="AE205" s="48">
        <f t="shared" si="204"/>
        <v>0</v>
      </c>
      <c r="AF205" s="48">
        <f t="shared" si="197"/>
        <v>0</v>
      </c>
      <c r="AG205" s="48">
        <f t="shared" si="205"/>
        <v>0</v>
      </c>
      <c r="AH205" s="14" t="str">
        <f>IF(I205="","",申込書!$AB$6)</f>
        <v/>
      </c>
      <c r="AI205" s="49" t="str">
        <f t="shared" si="200"/>
        <v/>
      </c>
      <c r="AJ205" s="49" t="str">
        <f t="shared" si="222"/>
        <v/>
      </c>
      <c r="AK205" s="50"/>
      <c r="AR205">
        <v>198</v>
      </c>
      <c r="AS205">
        <f t="shared" si="198"/>
        <v>0</v>
      </c>
      <c r="AT205" t="str">
        <f t="shared" si="199"/>
        <v/>
      </c>
      <c r="AU205">
        <f t="shared" si="206"/>
        <v>0</v>
      </c>
      <c r="AV205" t="str">
        <f t="shared" si="235"/>
        <v/>
      </c>
      <c r="AW205" t="str">
        <f t="shared" si="223"/>
        <v/>
      </c>
      <c r="AX205">
        <f t="shared" si="221"/>
        <v>75</v>
      </c>
      <c r="AY205">
        <f t="shared" si="225"/>
        <v>12</v>
      </c>
      <c r="AZ205">
        <v>5</v>
      </c>
      <c r="BA205" t="str">
        <f t="shared" si="208"/>
        <v xml:space="preserve"> </v>
      </c>
      <c r="BB205">
        <v>198</v>
      </c>
      <c r="BC205" t="str">
        <f t="shared" si="226"/>
        <v/>
      </c>
      <c r="BD205" t="e">
        <f t="shared" si="209"/>
        <v>#VALUE!</v>
      </c>
      <c r="BE205" t="str">
        <f t="shared" si="210"/>
        <v/>
      </c>
      <c r="BF205" t="str">
        <f t="shared" si="211"/>
        <v/>
      </c>
      <c r="BG205" t="str">
        <f t="shared" si="201"/>
        <v/>
      </c>
      <c r="BH205">
        <f t="shared" si="212"/>
        <v>0</v>
      </c>
      <c r="BI205">
        <f t="shared" si="213"/>
        <v>0</v>
      </c>
      <c r="BJ205" t="str">
        <f t="shared" si="227"/>
        <v/>
      </c>
      <c r="BK205" s="27" t="str">
        <f>女子申込一覧表!BK103</f>
        <v/>
      </c>
      <c r="BL205" s="27" t="str">
        <f>女子申込一覧表!BL103</f>
        <v/>
      </c>
      <c r="BM205" s="27" t="str">
        <f t="shared" si="214"/>
        <v/>
      </c>
      <c r="BN205" s="27" t="str">
        <f>女子申込一覧表!BN103</f>
        <v/>
      </c>
      <c r="BO205" s="27" t="str">
        <f>女子申込一覧表!BO103</f>
        <v/>
      </c>
      <c r="BP205" s="27">
        <f>女子申込一覧表!BP103</f>
        <v>0</v>
      </c>
      <c r="BQ205" s="27" t="str">
        <f>女子申込一覧表!BQ103</f>
        <v/>
      </c>
      <c r="BR205" s="27" t="str">
        <f>女子申込一覧表!BR103</f>
        <v/>
      </c>
      <c r="BS205" s="27">
        <f>女子申込一覧表!BS103</f>
        <v>0</v>
      </c>
      <c r="BT205" s="27" t="str">
        <f t="shared" si="215"/>
        <v/>
      </c>
      <c r="BU205" s="27" t="str">
        <f t="shared" si="216"/>
        <v/>
      </c>
      <c r="BV205" s="27" t="str">
        <f t="shared" si="217"/>
        <v>999:99.99</v>
      </c>
      <c r="BW205" s="27" t="str">
        <f t="shared" si="218"/>
        <v>999:99.99</v>
      </c>
      <c r="BX205" s="27" t="str">
        <f t="shared" si="219"/>
        <v>999:99.99</v>
      </c>
      <c r="BY205" s="58" t="str">
        <f t="shared" si="224"/>
        <v>1980/1/1</v>
      </c>
      <c r="CH205" s="3" t="str">
        <f t="shared" si="228"/>
        <v/>
      </c>
      <c r="CI205" s="3" t="str">
        <f t="shared" si="229"/>
        <v/>
      </c>
      <c r="CJ205" s="3">
        <f t="shared" si="230"/>
        <v>0</v>
      </c>
      <c r="CK205" s="3" t="str">
        <f t="shared" si="231"/>
        <v/>
      </c>
      <c r="CL205" s="3">
        <f t="shared" si="232"/>
        <v>0</v>
      </c>
      <c r="CM205" s="3">
        <v>2</v>
      </c>
      <c r="CN205" s="85" t="str">
        <f t="shared" si="220"/>
        <v/>
      </c>
      <c r="CO205" s="3" t="str">
        <f t="shared" si="233"/>
        <v/>
      </c>
      <c r="CS205" s="94" t="str">
        <f t="shared" si="234"/>
        <v/>
      </c>
    </row>
    <row r="206" spans="1:97" ht="24.75" customHeight="1">
      <c r="A206" s="33" t="str">
        <f t="shared" si="196"/>
        <v/>
      </c>
      <c r="B206" s="95" t="str">
        <f>IF(女子申込一覧表!B104="","",女子申込一覧表!B104)</f>
        <v/>
      </c>
      <c r="C206" s="93" t="str">
        <f>IF(女子申込一覧表!C104="","",女子申込一覧表!C104)</f>
        <v/>
      </c>
      <c r="D206" s="95" t="str">
        <f>IF(女子申込一覧表!D104="","",女子申込一覧表!D104)</f>
        <v/>
      </c>
      <c r="E206" s="96"/>
      <c r="F206" s="96"/>
      <c r="G206" s="33" t="str">
        <f>IF(女子申込一覧表!G104="","",女子申込一覧表!G104)</f>
        <v/>
      </c>
      <c r="H206" s="84" t="str">
        <f>IF(女子申込一覧表!H104="","",女子申込一覧表!H104)</f>
        <v/>
      </c>
      <c r="I206" s="97" t="str">
        <f>IF(女子申込一覧表!I104="","",女子申込一覧表!I104)</f>
        <v/>
      </c>
      <c r="J206" s="97" t="str">
        <f>IF(女子申込一覧表!J104="","",女子申込一覧表!J104)</f>
        <v/>
      </c>
      <c r="K206" s="97" t="str">
        <f>IF(女子申込一覧表!K104="","",女子申込一覧表!K104)</f>
        <v/>
      </c>
      <c r="L206" s="97" t="str">
        <f>IF(女子申込一覧表!L104="","",女子申込一覧表!L104)</f>
        <v/>
      </c>
      <c r="M206" s="97" t="str">
        <f>IF(女子申込一覧表!M104="","",女子申込一覧表!M104)</f>
        <v/>
      </c>
      <c r="N206" s="98" t="str">
        <f>IF(女子申込一覧表!N104="","",女子申込一覧表!N104)</f>
        <v/>
      </c>
      <c r="O206" s="97" t="str">
        <f>IF(女子申込一覧表!O104="","",女子申込一覧表!O104)</f>
        <v/>
      </c>
      <c r="P206" s="97" t="str">
        <f>IF(女子申込一覧表!P104="","",女子申込一覧表!P104)</f>
        <v/>
      </c>
      <c r="Q206" s="98" t="str">
        <f>IF(女子申込一覧表!Q104="","",女子申込一覧表!Q104)</f>
        <v/>
      </c>
      <c r="R206" s="97" t="str">
        <f>IF(女子申込一覧表!R104="","",女子申込一覧表!R104)</f>
        <v/>
      </c>
      <c r="S206" s="97"/>
      <c r="T206" s="97"/>
      <c r="U206" s="97"/>
      <c r="V206" s="97"/>
      <c r="W206" s="97"/>
      <c r="X206" s="98"/>
      <c r="Y206" s="99"/>
      <c r="Z206" s="98"/>
      <c r="AA206" s="97" t="str">
        <f>IF(女子申込一覧表!AA104="","",女子申込一覧表!AA104)</f>
        <v/>
      </c>
      <c r="AB206" s="9"/>
      <c r="AC206" s="48">
        <f t="shared" si="202"/>
        <v>0</v>
      </c>
      <c r="AD206" s="48">
        <f t="shared" si="203"/>
        <v>0</v>
      </c>
      <c r="AE206" s="48">
        <f t="shared" si="204"/>
        <v>0</v>
      </c>
      <c r="AF206" s="48">
        <f t="shared" si="197"/>
        <v>0</v>
      </c>
      <c r="AG206" s="48">
        <f t="shared" si="205"/>
        <v>0</v>
      </c>
      <c r="AH206" s="14" t="str">
        <f>IF(I206="","",申込書!$AB$6)</f>
        <v/>
      </c>
      <c r="AI206" s="49" t="str">
        <f t="shared" si="200"/>
        <v/>
      </c>
      <c r="AJ206" s="49" t="str">
        <f t="shared" si="222"/>
        <v/>
      </c>
      <c r="AK206" s="50"/>
      <c r="AR206">
        <v>199</v>
      </c>
      <c r="AS206">
        <f t="shared" si="198"/>
        <v>0</v>
      </c>
      <c r="AT206" t="str">
        <f t="shared" si="199"/>
        <v/>
      </c>
      <c r="AU206">
        <f t="shared" si="206"/>
        <v>0</v>
      </c>
      <c r="AV206" t="str">
        <f t="shared" si="235"/>
        <v/>
      </c>
      <c r="AW206" t="str">
        <f t="shared" si="223"/>
        <v/>
      </c>
      <c r="AX206">
        <f t="shared" si="221"/>
        <v>75</v>
      </c>
      <c r="AY206">
        <f t="shared" si="225"/>
        <v>12</v>
      </c>
      <c r="AZ206">
        <v>5</v>
      </c>
      <c r="BA206" t="str">
        <f t="shared" si="208"/>
        <v xml:space="preserve"> </v>
      </c>
      <c r="BB206">
        <v>199</v>
      </c>
      <c r="BC206" t="str">
        <f t="shared" si="226"/>
        <v/>
      </c>
      <c r="BD206" t="e">
        <f t="shared" si="209"/>
        <v>#VALUE!</v>
      </c>
      <c r="BE206" t="str">
        <f t="shared" si="210"/>
        <v/>
      </c>
      <c r="BF206" t="str">
        <f t="shared" si="211"/>
        <v/>
      </c>
      <c r="BG206" t="str">
        <f t="shared" si="201"/>
        <v/>
      </c>
      <c r="BH206">
        <f t="shared" si="212"/>
        <v>0</v>
      </c>
      <c r="BI206">
        <f t="shared" si="213"/>
        <v>0</v>
      </c>
      <c r="BJ206" t="str">
        <f t="shared" si="227"/>
        <v/>
      </c>
      <c r="BK206" s="27" t="str">
        <f>女子申込一覧表!BK104</f>
        <v/>
      </c>
      <c r="BL206" s="27" t="str">
        <f>女子申込一覧表!BL104</f>
        <v/>
      </c>
      <c r="BM206" s="27" t="str">
        <f t="shared" si="214"/>
        <v/>
      </c>
      <c r="BN206" s="27" t="str">
        <f>女子申込一覧表!BN104</f>
        <v/>
      </c>
      <c r="BO206" s="27" t="str">
        <f>女子申込一覧表!BO104</f>
        <v/>
      </c>
      <c r="BP206" s="27">
        <f>女子申込一覧表!BP104</f>
        <v>0</v>
      </c>
      <c r="BQ206" s="27" t="str">
        <f>女子申込一覧表!BQ104</f>
        <v/>
      </c>
      <c r="BR206" s="27" t="str">
        <f>女子申込一覧表!BR104</f>
        <v/>
      </c>
      <c r="BS206" s="27">
        <f>女子申込一覧表!BS104</f>
        <v>0</v>
      </c>
      <c r="BT206" s="27" t="str">
        <f t="shared" si="215"/>
        <v/>
      </c>
      <c r="BU206" s="27" t="str">
        <f t="shared" si="216"/>
        <v/>
      </c>
      <c r="BV206" s="27" t="str">
        <f t="shared" si="217"/>
        <v>999:99.99</v>
      </c>
      <c r="BW206" s="27" t="str">
        <f t="shared" si="218"/>
        <v>999:99.99</v>
      </c>
      <c r="BX206" s="27" t="str">
        <f t="shared" si="219"/>
        <v>999:99.99</v>
      </c>
      <c r="BY206" s="58" t="str">
        <f t="shared" si="224"/>
        <v>1980/1/1</v>
      </c>
      <c r="CH206" s="3" t="str">
        <f t="shared" si="228"/>
        <v/>
      </c>
      <c r="CI206" s="3" t="str">
        <f t="shared" si="229"/>
        <v/>
      </c>
      <c r="CJ206" s="3">
        <f t="shared" si="230"/>
        <v>0</v>
      </c>
      <c r="CK206" s="3" t="str">
        <f t="shared" si="231"/>
        <v/>
      </c>
      <c r="CL206" s="3">
        <f t="shared" si="232"/>
        <v>0</v>
      </c>
      <c r="CM206" s="3">
        <v>2</v>
      </c>
      <c r="CN206" s="85" t="str">
        <f t="shared" si="220"/>
        <v/>
      </c>
      <c r="CO206" s="3" t="str">
        <f t="shared" si="233"/>
        <v/>
      </c>
      <c r="CS206" s="94" t="str">
        <f t="shared" si="234"/>
        <v/>
      </c>
    </row>
    <row r="207" spans="1:97" ht="24.75" customHeight="1">
      <c r="A207" s="33" t="str">
        <f t="shared" si="196"/>
        <v/>
      </c>
      <c r="B207" s="95" t="str">
        <f>IF(女子申込一覧表!B105="","",女子申込一覧表!B105)</f>
        <v/>
      </c>
      <c r="C207" s="93" t="str">
        <f>IF(女子申込一覧表!C105="","",女子申込一覧表!C105)</f>
        <v/>
      </c>
      <c r="D207" s="95" t="str">
        <f>IF(女子申込一覧表!D105="","",女子申込一覧表!D105)</f>
        <v/>
      </c>
      <c r="E207" s="96"/>
      <c r="F207" s="96"/>
      <c r="G207" s="33" t="str">
        <f>IF(女子申込一覧表!G105="","",女子申込一覧表!G105)</f>
        <v/>
      </c>
      <c r="H207" s="84" t="str">
        <f>IF(女子申込一覧表!H105="","",女子申込一覧表!H105)</f>
        <v/>
      </c>
      <c r="I207" s="97" t="str">
        <f>IF(女子申込一覧表!I105="","",女子申込一覧表!I105)</f>
        <v/>
      </c>
      <c r="J207" s="97" t="str">
        <f>IF(女子申込一覧表!J105="","",女子申込一覧表!J105)</f>
        <v/>
      </c>
      <c r="K207" s="97" t="str">
        <f>IF(女子申込一覧表!K105="","",女子申込一覧表!K105)</f>
        <v/>
      </c>
      <c r="L207" s="97" t="str">
        <f>IF(女子申込一覧表!L105="","",女子申込一覧表!L105)</f>
        <v/>
      </c>
      <c r="M207" s="97" t="str">
        <f>IF(女子申込一覧表!M105="","",女子申込一覧表!M105)</f>
        <v/>
      </c>
      <c r="N207" s="98" t="str">
        <f>IF(女子申込一覧表!N105="","",女子申込一覧表!N105)</f>
        <v/>
      </c>
      <c r="O207" s="97" t="str">
        <f>IF(女子申込一覧表!O105="","",女子申込一覧表!O105)</f>
        <v/>
      </c>
      <c r="P207" s="97" t="str">
        <f>IF(女子申込一覧表!P105="","",女子申込一覧表!P105)</f>
        <v/>
      </c>
      <c r="Q207" s="98" t="str">
        <f>IF(女子申込一覧表!Q105="","",女子申込一覧表!Q105)</f>
        <v/>
      </c>
      <c r="R207" s="97" t="str">
        <f>IF(女子申込一覧表!R105="","",女子申込一覧表!R105)</f>
        <v/>
      </c>
      <c r="S207" s="97"/>
      <c r="T207" s="97"/>
      <c r="U207" s="97"/>
      <c r="V207" s="97"/>
      <c r="W207" s="97"/>
      <c r="X207" s="98"/>
      <c r="Y207" s="99"/>
      <c r="Z207" s="98"/>
      <c r="AA207" s="97" t="str">
        <f>IF(女子申込一覧表!AA105="","",女子申込一覧表!AA105)</f>
        <v/>
      </c>
      <c r="AB207" s="9"/>
      <c r="AC207" s="48">
        <f t="shared" si="202"/>
        <v>0</v>
      </c>
      <c r="AD207" s="48">
        <f t="shared" si="203"/>
        <v>0</v>
      </c>
      <c r="AE207" s="48">
        <f t="shared" si="204"/>
        <v>0</v>
      </c>
      <c r="AF207" s="48">
        <f t="shared" si="197"/>
        <v>0</v>
      </c>
      <c r="AG207" s="48">
        <f t="shared" si="205"/>
        <v>0</v>
      </c>
      <c r="AH207" s="14" t="str">
        <f>IF(I207="","",申込書!$AB$6)</f>
        <v/>
      </c>
      <c r="AI207" s="49" t="str">
        <f t="shared" si="200"/>
        <v/>
      </c>
      <c r="AJ207" s="49" t="str">
        <f t="shared" si="222"/>
        <v/>
      </c>
      <c r="AK207" s="50"/>
      <c r="AR207">
        <v>200</v>
      </c>
      <c r="AS207">
        <f t="shared" si="198"/>
        <v>0</v>
      </c>
      <c r="AT207" t="str">
        <f t="shared" si="199"/>
        <v/>
      </c>
      <c r="AU207">
        <f t="shared" si="206"/>
        <v>0</v>
      </c>
      <c r="AV207" t="str">
        <f t="shared" si="235"/>
        <v/>
      </c>
      <c r="AW207" t="str">
        <f t="shared" si="223"/>
        <v/>
      </c>
      <c r="AX207">
        <f t="shared" si="221"/>
        <v>75</v>
      </c>
      <c r="AY207">
        <f t="shared" si="225"/>
        <v>12</v>
      </c>
      <c r="AZ207">
        <v>5</v>
      </c>
      <c r="BA207" t="str">
        <f t="shared" si="208"/>
        <v xml:space="preserve"> </v>
      </c>
      <c r="BB207">
        <v>200</v>
      </c>
      <c r="BC207" t="str">
        <f t="shared" si="226"/>
        <v/>
      </c>
      <c r="BD207" t="e">
        <f t="shared" si="209"/>
        <v>#VALUE!</v>
      </c>
      <c r="BE207" t="str">
        <f t="shared" si="210"/>
        <v/>
      </c>
      <c r="BF207" t="str">
        <f t="shared" si="211"/>
        <v/>
      </c>
      <c r="BG207" t="str">
        <f t="shared" si="201"/>
        <v/>
      </c>
      <c r="BH207">
        <f t="shared" si="212"/>
        <v>0</v>
      </c>
      <c r="BI207">
        <f t="shared" si="213"/>
        <v>0</v>
      </c>
      <c r="BJ207" t="str">
        <f t="shared" si="227"/>
        <v/>
      </c>
      <c r="BK207" s="27" t="str">
        <f>女子申込一覧表!BK105</f>
        <v/>
      </c>
      <c r="BL207" s="27" t="str">
        <f>女子申込一覧表!BL105</f>
        <v/>
      </c>
      <c r="BM207" s="27" t="str">
        <f t="shared" si="214"/>
        <v/>
      </c>
      <c r="BN207" s="27" t="str">
        <f>女子申込一覧表!BN105</f>
        <v/>
      </c>
      <c r="BO207" s="27" t="str">
        <f>女子申込一覧表!BO105</f>
        <v/>
      </c>
      <c r="BP207" s="27">
        <f>女子申込一覧表!BP105</f>
        <v>0</v>
      </c>
      <c r="BQ207" s="27" t="str">
        <f>女子申込一覧表!BQ105</f>
        <v/>
      </c>
      <c r="BR207" s="27" t="str">
        <f>女子申込一覧表!BR105</f>
        <v/>
      </c>
      <c r="BS207" s="27">
        <f>女子申込一覧表!BS105</f>
        <v>0</v>
      </c>
      <c r="BT207" s="27" t="str">
        <f t="shared" si="215"/>
        <v/>
      </c>
      <c r="BU207" s="27" t="str">
        <f t="shared" si="216"/>
        <v/>
      </c>
      <c r="BV207" s="27" t="str">
        <f t="shared" si="217"/>
        <v>999:99.99</v>
      </c>
      <c r="BW207" s="27" t="str">
        <f t="shared" si="218"/>
        <v>999:99.99</v>
      </c>
      <c r="BX207" s="27" t="str">
        <f t="shared" si="219"/>
        <v>999:99.99</v>
      </c>
      <c r="BY207" s="58" t="str">
        <f t="shared" si="224"/>
        <v>1980/1/1</v>
      </c>
      <c r="CH207" s="3" t="str">
        <f t="shared" si="228"/>
        <v/>
      </c>
      <c r="CI207" s="3" t="str">
        <f t="shared" si="229"/>
        <v/>
      </c>
      <c r="CJ207" s="3">
        <f t="shared" si="230"/>
        <v>0</v>
      </c>
      <c r="CK207" s="3" t="str">
        <f t="shared" si="231"/>
        <v/>
      </c>
      <c r="CL207" s="3">
        <f t="shared" si="232"/>
        <v>0</v>
      </c>
      <c r="CM207" s="3">
        <v>2</v>
      </c>
      <c r="CN207" s="85" t="str">
        <f t="shared" si="220"/>
        <v/>
      </c>
      <c r="CO207" s="3" t="str">
        <f t="shared" si="233"/>
        <v/>
      </c>
      <c r="CS207" s="94" t="str">
        <f t="shared" si="234"/>
        <v/>
      </c>
    </row>
    <row r="208" spans="1:97" ht="16.5" customHeight="1">
      <c r="AF208" s="22">
        <f>100-COUNTIF(B108:B207,"")</f>
        <v>0</v>
      </c>
      <c r="BN208" s="27" t="str">
        <f t="shared" ref="BN208" si="236">IF(M208="","",VLOOKUP(M208,$AM$6:$AP$17,3,0))</f>
        <v/>
      </c>
      <c r="BO208" s="27" t="str">
        <f t="shared" ref="BO208" si="237">IF(M208="","",VLOOKUP(M208,$AM$18:$AQ$28,4,0))</f>
        <v/>
      </c>
      <c r="BP208" s="27">
        <f>IF(O208="オープン",5,0)</f>
        <v>0</v>
      </c>
      <c r="BS208" s="27">
        <f t="shared" ref="BS208:BS209" si="238">IF(R208="オープン",5,0)</f>
        <v>0</v>
      </c>
      <c r="CH208" s="3" t="str">
        <f t="shared" si="228"/>
        <v/>
      </c>
    </row>
    <row r="209" spans="32:71" ht="16.5" customHeight="1">
      <c r="AF209" s="22">
        <f>SUM(AF108:AF207)</f>
        <v>0</v>
      </c>
      <c r="BP209" s="27">
        <f t="shared" ref="BP209" si="239">IF(O209="オープン",5,0)</f>
        <v>0</v>
      </c>
      <c r="BS209" s="27">
        <f t="shared" si="238"/>
        <v>0</v>
      </c>
    </row>
  </sheetData>
  <sheetProtection algorithmName="SHA-512" hashValue="X330drxHsNN3MZNRlPHt2QKPT08AbZBmn04aPSudV+W3wS3xH6Z9jYvhWUp7mJyovx47hokQYThS4/kc4rzFnQ==" saltValue="zFyVExQUKI3BgtONzK2QCg==" spinCount="100000" sheet="1" selectLockedCells="1"/>
  <mergeCells count="18">
    <mergeCell ref="Y106:Z106"/>
    <mergeCell ref="S106:X106"/>
    <mergeCell ref="P106:R106"/>
    <mergeCell ref="AI5:AJ5"/>
    <mergeCell ref="BT4:BU4"/>
    <mergeCell ref="P4:R4"/>
    <mergeCell ref="BN4:BP4"/>
    <mergeCell ref="BQ4:BS4"/>
    <mergeCell ref="BV4:BX4"/>
    <mergeCell ref="BK4:BM4"/>
    <mergeCell ref="Y4:Z4"/>
    <mergeCell ref="S4:X4"/>
    <mergeCell ref="C4:D4"/>
    <mergeCell ref="M106:O106"/>
    <mergeCell ref="P1:R1"/>
    <mergeCell ref="C106:D106"/>
    <mergeCell ref="A2:B2"/>
    <mergeCell ref="M4:O4"/>
  </mergeCells>
  <phoneticPr fontId="2"/>
  <conditionalFormatting sqref="M6:M105 P6:P105 P108:P207 S108:W207">
    <cfRule type="expression" dxfId="8" priority="4" stopIfTrue="1">
      <formula>$AG6=1</formula>
    </cfRule>
  </conditionalFormatting>
  <conditionalFormatting sqref="M108:M207">
    <cfRule type="expression" dxfId="7" priority="1" stopIfTrue="1">
      <formula>$AG108=1</formula>
    </cfRule>
  </conditionalFormatting>
  <conditionalFormatting sqref="S6:W105">
    <cfRule type="expression" dxfId="6" priority="2" stopIfTrue="1">
      <formula>$AG6=1</formula>
    </cfRule>
  </conditionalFormatting>
  <dataValidations xWindow="1090" yWindow="381" count="23"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X108:X207 N6:N105 Q6:Q105 N108:N207 Q108:Q207" xr:uid="{00000000-0002-0000-0100-000000000000}">
      <formula1>10</formula1>
      <formula2>2000</formula2>
    </dataValidation>
    <dataValidation allowBlank="1" showInputMessage="1" showErrorMessage="1" prompt="入力不要" sqref="G108:G207 A108:A207 G6:G105 A6:A105" xr:uid="{00000000-0002-0000-0100-000001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 Y108:Y207" xr:uid="{00000000-0002-0000-0100-000002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Z6:Z105 Z108:Z207" xr:uid="{00000000-0002-0000-0100-000003000000}"/>
    <dataValidation imeMode="on" allowBlank="1" showInputMessage="1" showErrorMessage="1" promptTitle="名" prompt="選手の名を入力して下さい。" sqref="J6:J105 J108:J207" xr:uid="{00000000-0002-0000-0100-000004000000}"/>
    <dataValidation imeMode="on" allowBlank="1" showInputMessage="1" showErrorMessage="1" promptTitle="姓" prompt="選手の姓を入力して下さい。" sqref="I6:I105 I108:I20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K6:K105 K108:K20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L6:L105 L108:L207" xr:uid="{00000000-0002-0000-0100-000007000000}"/>
    <dataValidation type="list" imeMode="on" allowBlank="1" showInputMessage="1" showErrorMessage="1" promptTitle="写真希望" prompt="写真撮影を_x000a_希望する：○_x000a_希望しない：×" sqref="E6:E105 E108:E207" xr:uid="{00000000-0002-0000-0100-000008000000}">
      <formula1>"○,×"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 B108:D207" xr:uid="{00000000-0002-0000-0100-000009000000}">
      <formula1>TODAY()-0*365</formula1>
    </dataValidation>
    <dataValidation type="list" allowBlank="1" showInputMessage="1" showErrorMessage="1" promptTitle="種目選択" prompt="出場種目を選択して下さい。" sqref="S6:W105 S108:W207" xr:uid="{00000000-0002-0000-0100-00000A000000}">
      <formula1>$AM$6:$AM$10</formula1>
    </dataValidation>
    <dataValidation type="list" imeMode="on" allowBlank="1" showInputMessage="1" showErrorMessage="1" promptTitle="種別" prompt="「上級」「選手」「成人」を選択して下さい。" sqref="F108:F207 F6:F105" xr:uid="{00000000-0002-0000-0100-00000B000000}">
      <formula1>"上級,選手,成人"</formula1>
    </dataValidation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O108:O207" xr:uid="{00000000-0002-0000-0100-00000C000000}">
      <formula1>$CF$6:$CF$7</formula1>
    </dataValidation>
    <dataValidation type="list" imeMode="off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R108:R207" xr:uid="{00000000-0002-0000-0100-00000D000000}">
      <formula1>$CF$6:$CF$7</formula1>
    </dataValidation>
    <dataValidation type="list" allowBlank="1" showInputMessage="1" showErrorMessage="1" promptTitle="種目選択" prompt="出場種目を選択して下さい。" sqref="P108:P207 M108:M207" xr:uid="{00000000-0002-0000-0100-00000E000000}">
      <formula1>$AM$19:$AM$29</formula1>
    </dataValidation>
    <dataValidation type="list" allowBlank="1" showInputMessage="1" showErrorMessage="1" promptTitle="種目選択" prompt="出場種目を選択して下さい。" sqref="P6:P105" xr:uid="{00000000-0002-0000-0100-00000F000000}">
      <formula1>$AM$6:$AM$9</formula1>
    </dataValidation>
    <dataValidation allowBlank="1" showErrorMessage="1" sqref="H6:H207" xr:uid="{00000000-0002-0000-0100-000010000000}"/>
    <dataValidation type="list" imeMode="on" allowBlank="1" showInputMessage="1" showErrorMessage="1" promptTitle="参加区分" prompt="参加区分を選択して下さい。" sqref="D6:D105" xr:uid="{00000000-0002-0000-0100-000011000000}">
      <formula1>$CT$6:$CT$9</formula1>
    </dataValidation>
    <dataValidation type="date" imeMode="off" operator="lessThanOrEqual" allowBlank="1" error="15歳未満は出場出来ません。" promptTitle="入力形式" prompt="例　1943/01/14 の形式で_x000a_入力して下さい。" sqref="C6:C105" xr:uid="{00000000-0002-0000-0100-000012000000}">
      <formula1>TODAY()-0*365</formula1>
    </dataValidation>
    <dataValidation imeMode="on" allowBlank="1" showInputMessage="1" showErrorMessage="1" promptTitle="住所" prompt="現住所を入力してください" sqref="AA6:AA105" xr:uid="{00000000-0002-0000-0100-000013000000}"/>
    <dataValidation allowBlank="1" showErrorMessage="1" prompt="入力不要" sqref="AA108:AA207" xr:uid="{00000000-0002-0000-0100-000014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100-000015000000}">
      <formula1>$CF$6:$CF$7</formula1>
    </dataValidation>
    <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sqref="M7:M105 M6" xr:uid="{9C04D2A3-3750-4438-BF5B-BF268967BAD7}">
      <formula1>$AM$6:$AM$10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10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0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2.2851562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.42578125" style="3" hidden="1" customWidth="1"/>
    <col min="87" max="100" width="9.140625" style="3" hidden="1" customWidth="1"/>
    <col min="101" max="104" width="0" style="3" hidden="1" customWidth="1"/>
    <col min="105" max="16384" width="9.140625" style="3"/>
  </cols>
  <sheetData>
    <row r="1" spans="1:99" ht="16.5" customHeight="1">
      <c r="A1" s="17" t="str">
        <f>申込書!B1</f>
        <v>第16回岐阜県民スポーツ大会水泳競技大会</v>
      </c>
      <c r="G1" s="2"/>
      <c r="H1" s="12"/>
      <c r="M1" s="18"/>
      <c r="N1" s="12"/>
      <c r="O1" s="12"/>
      <c r="P1" s="127" t="s">
        <v>219</v>
      </c>
      <c r="Q1" s="128"/>
      <c r="R1" s="129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男子申込一覧表!AJ1</f>
        <v>45383</v>
      </c>
      <c r="AK1" s="5"/>
      <c r="AL1" s="5"/>
      <c r="AM1" s="5"/>
      <c r="AN1" s="5"/>
      <c r="AO1" s="5"/>
      <c r="AP1" s="3" t="str">
        <f>YEAR(AJ1)&amp;RIGHT("0"&amp;MONTH(AJ1),2)&amp;RIGHT("0"&amp;DAY(AJ1),2)</f>
        <v>20240401</v>
      </c>
    </row>
    <row r="2" spans="1:99" ht="16.5" customHeight="1">
      <c r="A2" s="162" t="str">
        <f>申込書!AB6</f>
        <v/>
      </c>
      <c r="B2" s="162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男子申込一覧表!AJ2</f>
        <v>45383</v>
      </c>
      <c r="AK2" s="5"/>
      <c r="AL2" s="5"/>
      <c r="AM2" s="5"/>
      <c r="AN2" s="5"/>
      <c r="AO2" s="5"/>
      <c r="AP2" s="3" t="str">
        <f>YEAR(AJ2)&amp;RIGHT("0"&amp;MONTH(AJ2),2)&amp;RIGHT("0"&amp;DAY(AJ2),2)</f>
        <v>20240401</v>
      </c>
    </row>
    <row r="3" spans="1:99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99" s="8" customFormat="1" ht="24.75" customHeight="1">
      <c r="A4" s="13" t="s">
        <v>2</v>
      </c>
      <c r="B4" s="13" t="s">
        <v>1</v>
      </c>
      <c r="C4" s="159" t="s">
        <v>335</v>
      </c>
      <c r="D4" s="161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59" t="s">
        <v>47</v>
      </c>
      <c r="N4" s="160"/>
      <c r="O4" s="161"/>
      <c r="P4" s="159" t="s">
        <v>48</v>
      </c>
      <c r="Q4" s="160"/>
      <c r="R4" s="161"/>
      <c r="S4" s="159" t="s">
        <v>148</v>
      </c>
      <c r="T4" s="160"/>
      <c r="U4" s="160"/>
      <c r="V4" s="160"/>
      <c r="W4" s="160"/>
      <c r="X4" s="161"/>
      <c r="Y4" s="166" t="s">
        <v>82</v>
      </c>
      <c r="Z4" s="166"/>
      <c r="AA4" s="13" t="s">
        <v>343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</v>
      </c>
      <c r="BE4" s="11" t="s">
        <v>120</v>
      </c>
      <c r="BF4" s="11" t="s">
        <v>121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3" t="s">
        <v>100</v>
      </c>
      <c r="BL4" s="164"/>
      <c r="BM4" s="165"/>
      <c r="BN4" s="163" t="s">
        <v>47</v>
      </c>
      <c r="BO4" s="164"/>
      <c r="BP4" s="165"/>
      <c r="BQ4" s="163" t="s">
        <v>48</v>
      </c>
      <c r="BR4" s="164"/>
      <c r="BS4" s="165"/>
      <c r="BT4" s="163" t="s">
        <v>148</v>
      </c>
      <c r="BU4" s="165"/>
      <c r="BV4" s="163" t="s">
        <v>126</v>
      </c>
      <c r="BW4" s="164"/>
      <c r="BX4" s="165"/>
    </row>
    <row r="5" spans="1:99" ht="24.75" customHeight="1">
      <c r="A5" s="2" t="s">
        <v>218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15</v>
      </c>
      <c r="O5" s="33" t="s">
        <v>193</v>
      </c>
      <c r="P5" s="33" t="s">
        <v>46</v>
      </c>
      <c r="Q5" s="13" t="s">
        <v>15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7" t="s">
        <v>117</v>
      </c>
      <c r="AJ5" s="168"/>
      <c r="AM5" s="59" t="s">
        <v>89</v>
      </c>
      <c r="AN5" t="s">
        <v>2</v>
      </c>
      <c r="AO5" t="s">
        <v>144</v>
      </c>
      <c r="AP5" t="s">
        <v>91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85</v>
      </c>
      <c r="BQ5" s="6" t="s">
        <v>2</v>
      </c>
      <c r="BR5" s="6" t="s">
        <v>91</v>
      </c>
      <c r="BS5" s="66" t="s">
        <v>85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O5" s="8" t="s">
        <v>281</v>
      </c>
      <c r="CP5" s="8" t="s">
        <v>282</v>
      </c>
      <c r="CQ5" s="8" t="s">
        <v>283</v>
      </c>
    </row>
    <row r="6" spans="1:99" ht="24.75" customHeight="1">
      <c r="A6" s="33" t="str">
        <f>IF(B6="","",1)</f>
        <v/>
      </c>
      <c r="B6" s="42"/>
      <c r="C6" s="93" t="str">
        <f>IF(D6="","",VLOOKUP(D6,$CS$7:$CU$9,3,0))</f>
        <v/>
      </c>
      <c r="D6" s="43"/>
      <c r="E6" s="43"/>
      <c r="F6" s="43" t="s">
        <v>178</v>
      </c>
      <c r="G6" s="33" t="str">
        <f>IF(B6="","",BC6)</f>
        <v/>
      </c>
      <c r="H6" s="84" t="str">
        <f>IF(B6="","",VLOOKUP(AX6,$CO$6:$CQ$17,3,0))</f>
        <v/>
      </c>
      <c r="I6" s="44"/>
      <c r="J6" s="44"/>
      <c r="K6" s="44"/>
      <c r="L6" s="44"/>
      <c r="M6" s="44"/>
      <c r="N6" s="45"/>
      <c r="O6" s="45"/>
      <c r="P6" s="44"/>
      <c r="Q6" s="45"/>
      <c r="R6" s="45"/>
      <c r="S6" s="44"/>
      <c r="T6" s="44"/>
      <c r="U6" s="44"/>
      <c r="V6" s="44"/>
      <c r="W6" s="44"/>
      <c r="X6" s="45"/>
      <c r="Y6" s="46"/>
      <c r="Z6" s="45"/>
      <c r="AA6" s="103"/>
      <c r="AB6" s="9"/>
      <c r="AC6" s="48">
        <f t="shared" ref="AC6:AC37" si="0">IF(M6="リレーのみ",0,IF(M6="",0,1))</f>
        <v>0</v>
      </c>
      <c r="AD6" s="48">
        <f t="shared" ref="AD6:AD37" si="1">IF(P6="",0,1)</f>
        <v>0</v>
      </c>
      <c r="AE6" s="48">
        <f t="shared" ref="AE6:AE37" si="2">IF(S6="",0,1)</f>
        <v>0</v>
      </c>
      <c r="AF6" s="48">
        <f>SUM(AC6:AE6)</f>
        <v>0</v>
      </c>
      <c r="AG6" s="48">
        <f t="shared" ref="AG6:AG37" si="3">IF(M6="",0,IF(M6=P6,1,IF(P6="",0,IF(M6=S6,1,IF(P6=S6,1,0)))))</f>
        <v>0</v>
      </c>
      <c r="AH6" s="14" t="str">
        <f>IF(I6="","",申込書!$AB$6)</f>
        <v/>
      </c>
      <c r="AI6" s="49" t="str">
        <f t="shared" ref="AI6:AI37" si="4">IF(OR(I6="",Y6=""),"",LEFT(Y6,2)&amp;RIGHT(Y6,3))</f>
        <v/>
      </c>
      <c r="AJ6" s="49" t="str">
        <f t="shared" ref="AJ6:AJ37" si="5">IF(OR(J6="",Z6=""),"",Z6)</f>
        <v/>
      </c>
      <c r="AK6" s="50"/>
      <c r="AL6" s="3"/>
      <c r="AM6" s="60" t="s">
        <v>151</v>
      </c>
      <c r="AN6">
        <v>1</v>
      </c>
      <c r="AO6">
        <v>1</v>
      </c>
      <c r="AP6">
        <v>50</v>
      </c>
      <c r="AR6">
        <v>101</v>
      </c>
      <c r="AS6">
        <f>IF(OR(AV6="",BI6=5),AS5,AS5+1)</f>
        <v>0</v>
      </c>
      <c r="AT6" t="str">
        <f t="shared" ref="AT6:AT31" si="6">IF(OR(AV6="",BI6=5),"",AS6)</f>
        <v/>
      </c>
      <c r="AU6">
        <f t="shared" ref="AU6:AU37" si="7">LEN(TRIM(I6))+LEN(TRIM(J6))</f>
        <v>0</v>
      </c>
      <c r="AV6" t="str">
        <f t="shared" ref="AV6:AV37" si="8">IF(AND(M6="",P6=""),"",IF(AU6=2,TRIM(I6)&amp;"      "&amp;TRIM(J6),IF(AU6=3,TRIM(I6)&amp;"    "&amp;TRIM(J6),IF(AU6=4,TRIM(I6)&amp;"  "&amp;TRIM(J6),TRIM(I6)&amp;TRIM(J6)))))</f>
        <v/>
      </c>
      <c r="AW6" t="str">
        <f t="shared" ref="AW6:AW37" si="9">IF(AV6="","",I6&amp;"  "&amp;J6)</f>
        <v/>
      </c>
      <c r="AX6">
        <f>IF(G6&lt;25,24,IF(G6&gt;74,75,G6-MOD(G6,5)))</f>
        <v>75</v>
      </c>
      <c r="AY6">
        <f>IF(AX6="","",VLOOKUP(AX6,$CO$6:$CQ$17,2,0))</f>
        <v>12</v>
      </c>
      <c r="AZ6">
        <v>5</v>
      </c>
      <c r="BA6" t="str">
        <f t="shared" ref="BA6:BA37" si="10">K6&amp;" "&amp;L6</f>
        <v xml:space="preserve"> </v>
      </c>
      <c r="BB6">
        <v>101</v>
      </c>
      <c r="BC6" t="str">
        <f>IF(B6="","",INT(($AP$1-BD6)/10000))</f>
        <v/>
      </c>
      <c r="BD6" t="str">
        <f t="shared" ref="BD6:BD37" si="11">YEAR(B6)&amp;RIGHT("0"&amp;MONTH(B6),2)&amp;RIGHT("0"&amp;DAY(B6),2)</f>
        <v>19000100</v>
      </c>
      <c r="BE6" t="str">
        <f t="shared" ref="BE6:BE37" si="12">IF(B6="","",5)</f>
        <v/>
      </c>
      <c r="BF6" t="str">
        <f t="shared" ref="BF6:BF37" si="13">IF(B6="","",0)</f>
        <v/>
      </c>
      <c r="BG6" t="str">
        <f t="shared" ref="BG6:BG37" si="14">IF(B6="","",INT(($AP$2-BD6)/10000))</f>
        <v/>
      </c>
      <c r="BH6">
        <f t="shared" ref="BH6:BH37" si="15">IF(D6="100歳",1,IF(D6="他チーム",5,0))</f>
        <v>0</v>
      </c>
      <c r="BI6">
        <f t="shared" ref="BI6:BI37" si="16">IF(I6="",0,IF(AND(Y6="",Z6=""),0,5))</f>
        <v>0</v>
      </c>
      <c r="BJ6" t="str">
        <f>IF(D6="","",VLOOKUP(D6,$CS$7:$CU$9,2,0))</f>
        <v/>
      </c>
      <c r="BK6" s="27" t="str">
        <f>IF(M6="","",VLOOKUP(M6,男子申込一覧表!$AM$6:$AP$10,2,0))</f>
        <v/>
      </c>
      <c r="BL6" s="27" t="str">
        <f>IF(P6="","",VLOOKUP(P6,男子申込一覧表!$AM$6:$AP$10,2,0))</f>
        <v/>
      </c>
      <c r="BM6" s="27" t="str">
        <f>IF(S6="","",VLOOKUP(S6,#REF!,2,0)+IF(AZ6=0,1,0))</f>
        <v/>
      </c>
      <c r="BN6" s="27" t="str">
        <f>IF(M6="","",VLOOKUP(M6,男子申込一覧表!$AM$6:$AP$10,3,0))</f>
        <v/>
      </c>
      <c r="BO6" s="27" t="str">
        <f>IF(M6="","",VLOOKUP(M6,男子申込一覧表!$AM$6:$AP$10,4,0))</f>
        <v/>
      </c>
      <c r="BP6" s="27">
        <f t="shared" ref="BP6:BP37" si="17">IF(O6="オープン",5,0)</f>
        <v>0</v>
      </c>
      <c r="BQ6" s="27" t="str">
        <f>IF(P6="","",VLOOKUP(P6,男子申込一覧表!$AM$6:$AP$9,3,0))</f>
        <v/>
      </c>
      <c r="BR6" s="27" t="str">
        <f>IF(P6="","",VLOOKUP(P6,男子申込一覧表!$AM$6:$AP$9,4,0))</f>
        <v/>
      </c>
      <c r="BS6" s="27">
        <f t="shared" ref="BS6:BS37" si="18">IF(R6="オープン",5,0)</f>
        <v>0</v>
      </c>
      <c r="BT6" s="27" t="str">
        <f>IF(S6="","",VLOOKUP(S6,#REF!,3,0))</f>
        <v/>
      </c>
      <c r="BU6" s="27" t="str">
        <f>IF(S6="","",VLOOKUP(S6,#REF!,4,0))</f>
        <v/>
      </c>
      <c r="BV6" s="27" t="str">
        <f t="shared" ref="BV6:BV37" si="19">IF(N6="","999:99.99"," "&amp;LEFT(RIGHT("        "&amp;TEXT(N6,"0.00"),7),2)&amp;":"&amp;RIGHT(TEXT(N6,"0.00"),5))</f>
        <v>999:99.99</v>
      </c>
      <c r="BW6" s="27" t="str">
        <f t="shared" ref="BW6:BW37" si="20">IF(Q6="","999:99.99"," "&amp;LEFT(RIGHT("        "&amp;TEXT(Q6,"0.00"),7),2)&amp;":"&amp;RIGHT(TEXT(Q6,"0.00"),5))</f>
        <v>999:99.99</v>
      </c>
      <c r="BX6" s="27" t="str">
        <f t="shared" ref="BX6:BX37" si="21">IF(X6="","999:99.99"," "&amp;LEFT(RIGHT("        "&amp;TEXT(X6,"0.00"),7),2)&amp;":"&amp;RIGHT(TEXT(X6,"0.00"),5))</f>
        <v>999:99.99</v>
      </c>
      <c r="BY6" s="58" t="str">
        <f t="shared" ref="BY6:BY37" si="2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O6" s="8">
        <v>24</v>
      </c>
      <c r="CP6" s="8">
        <v>1</v>
      </c>
      <c r="CQ6" s="8" t="s">
        <v>284</v>
      </c>
    </row>
    <row r="7" spans="1:99" ht="24.75" customHeight="1">
      <c r="A7" s="33" t="str">
        <f t="shared" ref="A7:A35" si="23">IF(B7="","",A6+1)</f>
        <v/>
      </c>
      <c r="B7" s="42"/>
      <c r="C7" s="93" t="str">
        <f t="shared" ref="C7:C70" si="24">IF(D7="","",VLOOKUP(D7,$CS$7:$CU$9,3,0))</f>
        <v/>
      </c>
      <c r="D7" s="43"/>
      <c r="E7" s="43"/>
      <c r="F7" s="43" t="s">
        <v>178</v>
      </c>
      <c r="G7" s="33" t="str">
        <f t="shared" ref="G7:G70" si="25">IF(B7="","",BC7)</f>
        <v/>
      </c>
      <c r="H7" s="84" t="str">
        <f t="shared" ref="H7:H70" si="26">IF(B7="","",VLOOKUP(AX7,$CO$6:$CQ$17,3,0))</f>
        <v/>
      </c>
      <c r="I7" s="44"/>
      <c r="J7" s="44"/>
      <c r="K7" s="44"/>
      <c r="L7" s="44"/>
      <c r="M7" s="44"/>
      <c r="N7" s="45"/>
      <c r="O7" s="45"/>
      <c r="P7" s="44"/>
      <c r="Q7" s="45"/>
      <c r="R7" s="45"/>
      <c r="S7" s="44"/>
      <c r="T7" s="44"/>
      <c r="U7" s="44"/>
      <c r="V7" s="44"/>
      <c r="W7" s="44"/>
      <c r="X7" s="45"/>
      <c r="Y7" s="46"/>
      <c r="Z7" s="45"/>
      <c r="AA7" s="103"/>
      <c r="AB7" s="9"/>
      <c r="AC7" s="48">
        <f t="shared" si="0"/>
        <v>0</v>
      </c>
      <c r="AD7" s="48">
        <f t="shared" si="1"/>
        <v>0</v>
      </c>
      <c r="AE7" s="48">
        <f t="shared" si="2"/>
        <v>0</v>
      </c>
      <c r="AF7" s="48">
        <f t="shared" ref="AF7:AF70" si="27">SUM(AC7:AE7)</f>
        <v>0</v>
      </c>
      <c r="AG7" s="48">
        <f t="shared" si="3"/>
        <v>0</v>
      </c>
      <c r="AH7" s="14" t="str">
        <f>IF(I7="","",申込書!$AB$6)</f>
        <v/>
      </c>
      <c r="AI7" s="49" t="str">
        <f t="shared" si="4"/>
        <v/>
      </c>
      <c r="AJ7" s="49" t="str">
        <f t="shared" si="5"/>
        <v/>
      </c>
      <c r="AK7" s="50"/>
      <c r="AL7" s="3"/>
      <c r="AM7" s="60" t="s">
        <v>149</v>
      </c>
      <c r="AN7">
        <v>2</v>
      </c>
      <c r="AO7">
        <v>2</v>
      </c>
      <c r="AP7">
        <v>50</v>
      </c>
      <c r="AR7">
        <v>102</v>
      </c>
      <c r="AS7">
        <f t="shared" ref="AS7:AS16" si="28">IF(OR(AV7="",BI7=5),AS6,AS6+1)</f>
        <v>0</v>
      </c>
      <c r="AT7" t="str">
        <f t="shared" si="6"/>
        <v/>
      </c>
      <c r="AU7">
        <f t="shared" si="7"/>
        <v>0</v>
      </c>
      <c r="AV7" t="str">
        <f t="shared" si="8"/>
        <v/>
      </c>
      <c r="AW7" t="str">
        <f t="shared" si="9"/>
        <v/>
      </c>
      <c r="AX7">
        <f t="shared" ref="AX7:AX70" si="29">IF(G7&lt;25,24,IF(G7&gt;74,75,G7-MOD(G7,5)))</f>
        <v>75</v>
      </c>
      <c r="AY7">
        <f t="shared" ref="AY7:AY70" si="30">IF(AX7="","",VLOOKUP(AX7,$CO$6:$CQ$17,2,0))</f>
        <v>12</v>
      </c>
      <c r="AZ7">
        <v>5</v>
      </c>
      <c r="BA7" t="str">
        <f t="shared" si="10"/>
        <v xml:space="preserve"> </v>
      </c>
      <c r="BB7">
        <v>102</v>
      </c>
      <c r="BC7" t="str">
        <f t="shared" ref="BC7:BC70" si="31">IF(B7="","",INT(($AP$1-BD7)/10000))</f>
        <v/>
      </c>
      <c r="BD7" t="str">
        <f t="shared" si="11"/>
        <v>19000100</v>
      </c>
      <c r="BE7" t="str">
        <f t="shared" si="12"/>
        <v/>
      </c>
      <c r="BF7" t="str">
        <f t="shared" si="13"/>
        <v/>
      </c>
      <c r="BG7" t="str">
        <f t="shared" si="14"/>
        <v/>
      </c>
      <c r="BH7">
        <f t="shared" si="15"/>
        <v>0</v>
      </c>
      <c r="BI7">
        <f t="shared" si="16"/>
        <v>0</v>
      </c>
      <c r="BJ7" t="str">
        <f t="shared" ref="BJ7:BJ70" si="32">IF(D7="","",VLOOKUP(D7,$CS$7:$CU$9,2,0))</f>
        <v/>
      </c>
      <c r="BK7" s="27" t="str">
        <f>IF(M7="","",VLOOKUP(M7,男子申込一覧表!$AM$6:$AP$10,2,0))</f>
        <v/>
      </c>
      <c r="BL7" s="27" t="str">
        <f>IF(P7="","",VLOOKUP(P7,男子申込一覧表!$AM$6:$AP$10,2,0))</f>
        <v/>
      </c>
      <c r="BM7" s="27" t="str">
        <f>IF(S7="","",VLOOKUP(S7,#REF!,2,0)+IF(AZ7=0,1,0))</f>
        <v/>
      </c>
      <c r="BN7" s="27" t="str">
        <f>IF(M7="","",VLOOKUP(M7,男子申込一覧表!$AM$6:$AP$10,3,0))</f>
        <v/>
      </c>
      <c r="BO7" s="27" t="str">
        <f>IF(M7="","",VLOOKUP(M7,男子申込一覧表!$AM$6:$AP$10,4,0))</f>
        <v/>
      </c>
      <c r="BP7" s="27">
        <f t="shared" si="17"/>
        <v>0</v>
      </c>
      <c r="BQ7" s="27" t="str">
        <f>IF(P7="","",VLOOKUP(P7,男子申込一覧表!$AM$6:$AP$9,3,0))</f>
        <v/>
      </c>
      <c r="BR7" s="27" t="str">
        <f>IF(P7="","",VLOOKUP(P7,男子申込一覧表!$AM$6:$AP$9,4,0))</f>
        <v/>
      </c>
      <c r="BS7" s="27">
        <f t="shared" si="18"/>
        <v>0</v>
      </c>
      <c r="BT7" s="27" t="str">
        <f>IF(S7="","",VLOOKUP(S7,#REF!,3,0))</f>
        <v/>
      </c>
      <c r="BU7" s="27" t="str">
        <f>IF(S7="","",VLOOKUP(S7,#REF!,4,0))</f>
        <v/>
      </c>
      <c r="BV7" s="27" t="str">
        <f t="shared" si="19"/>
        <v>999:99.99</v>
      </c>
      <c r="BW7" s="27" t="str">
        <f t="shared" si="20"/>
        <v>999:99.99</v>
      </c>
      <c r="BX7" s="27" t="str">
        <f t="shared" si="21"/>
        <v>999:99.99</v>
      </c>
      <c r="BY7" s="58" t="str">
        <f t="shared" si="2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85</v>
      </c>
      <c r="CH7" s="3" t="str">
        <f t="shared" ref="CH7:CH70" si="33">IF(AV7="","",AV7)</f>
        <v/>
      </c>
      <c r="CI7" s="3" t="str">
        <f t="shared" ref="CI7:CI70" si="34">BK7</f>
        <v/>
      </c>
      <c r="CJ7" s="3">
        <f t="shared" ref="CJ7:CJ70" si="35">BP7</f>
        <v>0</v>
      </c>
      <c r="CK7" s="3" t="str">
        <f t="shared" ref="CK7:CK70" si="36">BL7</f>
        <v/>
      </c>
      <c r="CL7" s="3">
        <f t="shared" ref="CL7:CL70" si="37">BS7</f>
        <v>0</v>
      </c>
      <c r="CM7" s="3">
        <v>1</v>
      </c>
      <c r="CO7" s="8">
        <v>25</v>
      </c>
      <c r="CP7" s="8">
        <v>2</v>
      </c>
      <c r="CQ7" s="8" t="s">
        <v>285</v>
      </c>
      <c r="CS7" s="3" t="s">
        <v>339</v>
      </c>
      <c r="CT7" s="3">
        <v>1</v>
      </c>
      <c r="CU7" s="8" t="s">
        <v>336</v>
      </c>
    </row>
    <row r="8" spans="1:99" ht="24.75" customHeight="1">
      <c r="A8" s="33" t="str">
        <f t="shared" si="23"/>
        <v/>
      </c>
      <c r="B8" s="42"/>
      <c r="C8" s="93" t="str">
        <f t="shared" si="24"/>
        <v/>
      </c>
      <c r="D8" s="43"/>
      <c r="E8" s="43"/>
      <c r="F8" s="43" t="s">
        <v>178</v>
      </c>
      <c r="G8" s="33" t="str">
        <f t="shared" si="25"/>
        <v/>
      </c>
      <c r="H8" s="84" t="str">
        <f t="shared" si="26"/>
        <v/>
      </c>
      <c r="I8" s="44"/>
      <c r="J8" s="44"/>
      <c r="K8" s="44"/>
      <c r="L8" s="44"/>
      <c r="M8" s="44"/>
      <c r="N8" s="45"/>
      <c r="O8" s="45"/>
      <c r="P8" s="44"/>
      <c r="Q8" s="45"/>
      <c r="R8" s="45"/>
      <c r="S8" s="44"/>
      <c r="T8" s="44"/>
      <c r="U8" s="44"/>
      <c r="V8" s="44"/>
      <c r="W8" s="44"/>
      <c r="X8" s="45"/>
      <c r="Y8" s="46"/>
      <c r="Z8" s="45"/>
      <c r="AA8" s="103"/>
      <c r="AB8" s="9"/>
      <c r="AC8" s="48">
        <f t="shared" si="0"/>
        <v>0</v>
      </c>
      <c r="AD8" s="48">
        <f t="shared" si="1"/>
        <v>0</v>
      </c>
      <c r="AE8" s="48">
        <f t="shared" si="2"/>
        <v>0</v>
      </c>
      <c r="AF8" s="48">
        <f t="shared" si="27"/>
        <v>0</v>
      </c>
      <c r="AG8" s="48">
        <f t="shared" si="3"/>
        <v>0</v>
      </c>
      <c r="AH8" s="14" t="str">
        <f>IF(I8="","",申込書!$AB$6)</f>
        <v/>
      </c>
      <c r="AI8" s="49" t="str">
        <f t="shared" si="4"/>
        <v/>
      </c>
      <c r="AJ8" s="49" t="str">
        <f t="shared" si="5"/>
        <v/>
      </c>
      <c r="AK8" s="50"/>
      <c r="AL8" s="3"/>
      <c r="AM8" s="60" t="s">
        <v>18</v>
      </c>
      <c r="AN8">
        <v>3</v>
      </c>
      <c r="AO8">
        <v>3</v>
      </c>
      <c r="AP8">
        <v>50</v>
      </c>
      <c r="AR8">
        <v>103</v>
      </c>
      <c r="AS8">
        <f t="shared" si="28"/>
        <v>0</v>
      </c>
      <c r="AT8" t="str">
        <f t="shared" si="6"/>
        <v/>
      </c>
      <c r="AU8">
        <f t="shared" si="7"/>
        <v>0</v>
      </c>
      <c r="AV8" t="str">
        <f t="shared" si="8"/>
        <v/>
      </c>
      <c r="AW8" t="str">
        <f t="shared" si="9"/>
        <v/>
      </c>
      <c r="AX8">
        <f t="shared" si="29"/>
        <v>75</v>
      </c>
      <c r="AY8">
        <f t="shared" si="30"/>
        <v>12</v>
      </c>
      <c r="AZ8">
        <v>5</v>
      </c>
      <c r="BA8" t="str">
        <f t="shared" si="10"/>
        <v xml:space="preserve"> </v>
      </c>
      <c r="BB8">
        <v>103</v>
      </c>
      <c r="BC8" t="str">
        <f t="shared" si="31"/>
        <v/>
      </c>
      <c r="BD8" t="str">
        <f t="shared" si="11"/>
        <v>19000100</v>
      </c>
      <c r="BE8" t="str">
        <f t="shared" si="12"/>
        <v/>
      </c>
      <c r="BF8" t="str">
        <f t="shared" si="13"/>
        <v/>
      </c>
      <c r="BG8" t="str">
        <f t="shared" si="14"/>
        <v/>
      </c>
      <c r="BH8">
        <f t="shared" si="15"/>
        <v>0</v>
      </c>
      <c r="BI8">
        <f t="shared" si="16"/>
        <v>0</v>
      </c>
      <c r="BJ8" t="str">
        <f t="shared" si="32"/>
        <v/>
      </c>
      <c r="BK8" s="27" t="str">
        <f>IF(M8="","",VLOOKUP(M8,男子申込一覧表!$AM$6:$AP$10,2,0))</f>
        <v/>
      </c>
      <c r="BL8" s="27" t="str">
        <f>IF(P8="","",VLOOKUP(P8,男子申込一覧表!$AM$6:$AP$10,2,0))</f>
        <v/>
      </c>
      <c r="BM8" s="27" t="str">
        <f>IF(S8="","",VLOOKUP(S8,#REF!,2,0)+IF(AZ8=0,1,0))</f>
        <v/>
      </c>
      <c r="BN8" s="27" t="str">
        <f>IF(M8="","",VLOOKUP(M8,男子申込一覧表!$AM$6:$AP$10,3,0))</f>
        <v/>
      </c>
      <c r="BO8" s="27" t="str">
        <f>IF(M8="","",VLOOKUP(M8,男子申込一覧表!$AM$6:$AP$10,4,0))</f>
        <v/>
      </c>
      <c r="BP8" s="27">
        <f t="shared" si="17"/>
        <v>0</v>
      </c>
      <c r="BQ8" s="27" t="str">
        <f>IF(P8="","",VLOOKUP(P8,男子申込一覧表!$AM$6:$AP$9,3,0))</f>
        <v/>
      </c>
      <c r="BR8" s="27" t="str">
        <f>IF(P8="","",VLOOKUP(P8,男子申込一覧表!$AM$6:$AP$9,4,0))</f>
        <v/>
      </c>
      <c r="BS8" s="27">
        <f t="shared" si="18"/>
        <v>0</v>
      </c>
      <c r="BT8" s="27" t="str">
        <f>IF(S8="","",VLOOKUP(S8,#REF!,3,0))</f>
        <v/>
      </c>
      <c r="BU8" s="27" t="str">
        <f>IF(S8="","",VLOOKUP(S8,#REF!,4,0))</f>
        <v/>
      </c>
      <c r="BV8" s="27" t="str">
        <f t="shared" si="19"/>
        <v>999:99.99</v>
      </c>
      <c r="BW8" s="27" t="str">
        <f t="shared" si="20"/>
        <v>999:99.99</v>
      </c>
      <c r="BX8" s="27" t="str">
        <f t="shared" si="21"/>
        <v>999:99.99</v>
      </c>
      <c r="BY8" s="58" t="str">
        <f t="shared" si="2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33"/>
        <v/>
      </c>
      <c r="CI8" s="3" t="str">
        <f t="shared" si="34"/>
        <v/>
      </c>
      <c r="CJ8" s="3">
        <f t="shared" si="35"/>
        <v>0</v>
      </c>
      <c r="CK8" s="3" t="str">
        <f t="shared" si="36"/>
        <v/>
      </c>
      <c r="CL8" s="3">
        <f t="shared" si="37"/>
        <v>0</v>
      </c>
      <c r="CM8" s="3">
        <v>1</v>
      </c>
      <c r="CO8" s="8">
        <v>30</v>
      </c>
      <c r="CP8" s="8">
        <v>3</v>
      </c>
      <c r="CQ8" s="8" t="s">
        <v>286</v>
      </c>
      <c r="CS8" s="3" t="s">
        <v>340</v>
      </c>
      <c r="CT8" s="3">
        <v>2</v>
      </c>
      <c r="CU8" s="8" t="s">
        <v>337</v>
      </c>
    </row>
    <row r="9" spans="1:99" ht="24.75" customHeight="1">
      <c r="A9" s="33" t="str">
        <f t="shared" si="23"/>
        <v/>
      </c>
      <c r="B9" s="42"/>
      <c r="C9" s="93" t="str">
        <f t="shared" si="24"/>
        <v/>
      </c>
      <c r="D9" s="43"/>
      <c r="E9" s="43"/>
      <c r="F9" s="43" t="s">
        <v>178</v>
      </c>
      <c r="G9" s="33" t="str">
        <f t="shared" si="25"/>
        <v/>
      </c>
      <c r="H9" s="84" t="str">
        <f t="shared" si="26"/>
        <v/>
      </c>
      <c r="I9" s="44"/>
      <c r="J9" s="44"/>
      <c r="K9" s="44"/>
      <c r="L9" s="44"/>
      <c r="M9" s="44"/>
      <c r="N9" s="45"/>
      <c r="O9" s="45"/>
      <c r="P9" s="44"/>
      <c r="Q9" s="45"/>
      <c r="R9" s="45"/>
      <c r="S9" s="44"/>
      <c r="T9" s="44"/>
      <c r="U9" s="44"/>
      <c r="V9" s="44"/>
      <c r="W9" s="44"/>
      <c r="X9" s="45"/>
      <c r="Y9" s="46"/>
      <c r="Z9" s="45"/>
      <c r="AA9" s="103"/>
      <c r="AB9" s="9"/>
      <c r="AC9" s="48">
        <f t="shared" si="0"/>
        <v>0</v>
      </c>
      <c r="AD9" s="48">
        <f t="shared" si="1"/>
        <v>0</v>
      </c>
      <c r="AE9" s="48">
        <f t="shared" si="2"/>
        <v>0</v>
      </c>
      <c r="AF9" s="48">
        <f t="shared" si="27"/>
        <v>0</v>
      </c>
      <c r="AG9" s="48">
        <f t="shared" si="3"/>
        <v>0</v>
      </c>
      <c r="AH9" s="14" t="str">
        <f>IF(I9="","",申込書!$AB$6)</f>
        <v/>
      </c>
      <c r="AI9" s="49" t="str">
        <f t="shared" si="4"/>
        <v/>
      </c>
      <c r="AJ9" s="49" t="str">
        <f t="shared" si="5"/>
        <v/>
      </c>
      <c r="AK9" s="50"/>
      <c r="AL9" s="23"/>
      <c r="AM9" s="60" t="s">
        <v>194</v>
      </c>
      <c r="AN9">
        <v>4</v>
      </c>
      <c r="AO9">
        <v>4</v>
      </c>
      <c r="AP9">
        <v>50</v>
      </c>
      <c r="AR9">
        <v>104</v>
      </c>
      <c r="AS9">
        <f t="shared" si="28"/>
        <v>0</v>
      </c>
      <c r="AT9" t="str">
        <f t="shared" si="6"/>
        <v/>
      </c>
      <c r="AU9">
        <f t="shared" si="7"/>
        <v>0</v>
      </c>
      <c r="AV9" t="str">
        <f t="shared" si="8"/>
        <v/>
      </c>
      <c r="AW9" t="str">
        <f t="shared" si="9"/>
        <v/>
      </c>
      <c r="AX9">
        <f t="shared" si="29"/>
        <v>75</v>
      </c>
      <c r="AY9">
        <f t="shared" si="30"/>
        <v>12</v>
      </c>
      <c r="AZ9">
        <v>5</v>
      </c>
      <c r="BA9" t="str">
        <f t="shared" si="10"/>
        <v xml:space="preserve"> </v>
      </c>
      <c r="BB9">
        <v>104</v>
      </c>
      <c r="BC9" t="str">
        <f t="shared" si="31"/>
        <v/>
      </c>
      <c r="BD9" t="str">
        <f t="shared" si="11"/>
        <v>19000100</v>
      </c>
      <c r="BE9" t="str">
        <f t="shared" si="12"/>
        <v/>
      </c>
      <c r="BF9" t="str">
        <f t="shared" si="13"/>
        <v/>
      </c>
      <c r="BG9" t="str">
        <f t="shared" si="14"/>
        <v/>
      </c>
      <c r="BH9">
        <f t="shared" si="15"/>
        <v>0</v>
      </c>
      <c r="BI9">
        <f t="shared" si="16"/>
        <v>0</v>
      </c>
      <c r="BJ9" t="str">
        <f t="shared" si="32"/>
        <v/>
      </c>
      <c r="BK9" s="27" t="str">
        <f>IF(M9="","",VLOOKUP(M9,男子申込一覧表!$AM$6:$AP$10,2,0))</f>
        <v/>
      </c>
      <c r="BL9" s="27" t="str">
        <f>IF(P9="","",VLOOKUP(P9,男子申込一覧表!$AM$6:$AP$10,2,0))</f>
        <v/>
      </c>
      <c r="BM9" s="27" t="str">
        <f>IF(S9="","",VLOOKUP(S9,#REF!,2,0)+IF(AZ9=0,1,0))</f>
        <v/>
      </c>
      <c r="BN9" s="27" t="str">
        <f>IF(M9="","",VLOOKUP(M9,男子申込一覧表!$AM$6:$AP$10,3,0))</f>
        <v/>
      </c>
      <c r="BO9" s="27" t="str">
        <f>IF(M9="","",VLOOKUP(M9,男子申込一覧表!$AM$6:$AP$10,4,0))</f>
        <v/>
      </c>
      <c r="BP9" s="27">
        <f t="shared" si="17"/>
        <v>0</v>
      </c>
      <c r="BQ9" s="27" t="str">
        <f>IF(P9="","",VLOOKUP(P9,男子申込一覧表!$AM$6:$AP$9,3,0))</f>
        <v/>
      </c>
      <c r="BR9" s="27" t="str">
        <f>IF(P9="","",VLOOKUP(P9,男子申込一覧表!$AM$6:$AP$9,4,0))</f>
        <v/>
      </c>
      <c r="BS9" s="27">
        <f t="shared" si="18"/>
        <v>0</v>
      </c>
      <c r="BT9" s="27" t="str">
        <f>IF(S9="","",VLOOKUP(S9,#REF!,3,0))</f>
        <v/>
      </c>
      <c r="BU9" s="27" t="str">
        <f>IF(S9="","",VLOOKUP(S9,#REF!,4,0))</f>
        <v/>
      </c>
      <c r="BV9" s="27" t="str">
        <f t="shared" si="19"/>
        <v>999:99.99</v>
      </c>
      <c r="BW9" s="27" t="str">
        <f t="shared" si="20"/>
        <v>999:99.99</v>
      </c>
      <c r="BX9" s="27" t="str">
        <f t="shared" si="21"/>
        <v>999:99.99</v>
      </c>
      <c r="BY9" s="58" t="str">
        <f t="shared" si="2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33"/>
        <v/>
      </c>
      <c r="CI9" s="3" t="str">
        <f t="shared" si="34"/>
        <v/>
      </c>
      <c r="CJ9" s="3">
        <f t="shared" si="35"/>
        <v>0</v>
      </c>
      <c r="CK9" s="3" t="str">
        <f t="shared" si="36"/>
        <v/>
      </c>
      <c r="CL9" s="3">
        <f t="shared" si="37"/>
        <v>0</v>
      </c>
      <c r="CM9" s="3">
        <v>1</v>
      </c>
      <c r="CO9" s="8">
        <v>35</v>
      </c>
      <c r="CP9" s="8">
        <v>4</v>
      </c>
      <c r="CQ9" s="8" t="s">
        <v>287</v>
      </c>
      <c r="CS9" s="3" t="s">
        <v>341</v>
      </c>
      <c r="CT9" s="3">
        <v>3</v>
      </c>
      <c r="CU9" s="8" t="s">
        <v>338</v>
      </c>
    </row>
    <row r="10" spans="1:99" ht="24.75" customHeight="1">
      <c r="A10" s="33" t="str">
        <f t="shared" si="23"/>
        <v/>
      </c>
      <c r="B10" s="42"/>
      <c r="C10" s="93" t="str">
        <f t="shared" si="24"/>
        <v/>
      </c>
      <c r="D10" s="43"/>
      <c r="E10" s="43"/>
      <c r="F10" s="43" t="s">
        <v>178</v>
      </c>
      <c r="G10" s="33" t="str">
        <f t="shared" si="25"/>
        <v/>
      </c>
      <c r="H10" s="84" t="str">
        <f t="shared" si="26"/>
        <v/>
      </c>
      <c r="I10" s="44"/>
      <c r="J10" s="44"/>
      <c r="K10" s="44"/>
      <c r="L10" s="44"/>
      <c r="M10" s="44"/>
      <c r="N10" s="45"/>
      <c r="O10" s="45"/>
      <c r="P10" s="44"/>
      <c r="Q10" s="45"/>
      <c r="R10" s="45"/>
      <c r="S10" s="44"/>
      <c r="T10" s="44"/>
      <c r="U10" s="44"/>
      <c r="V10" s="44"/>
      <c r="W10" s="44"/>
      <c r="X10" s="45"/>
      <c r="Y10" s="46"/>
      <c r="Z10" s="45"/>
      <c r="AA10" s="103"/>
      <c r="AB10" s="9"/>
      <c r="AC10" s="48">
        <f t="shared" si="0"/>
        <v>0</v>
      </c>
      <c r="AD10" s="48">
        <f t="shared" si="1"/>
        <v>0</v>
      </c>
      <c r="AE10" s="48">
        <f t="shared" si="2"/>
        <v>0</v>
      </c>
      <c r="AF10" s="48">
        <f t="shared" si="27"/>
        <v>0</v>
      </c>
      <c r="AG10" s="48">
        <f t="shared" si="3"/>
        <v>0</v>
      </c>
      <c r="AH10" s="14" t="str">
        <f>IF(I10="","",申込書!$AB$6)</f>
        <v/>
      </c>
      <c r="AI10" s="49" t="str">
        <f t="shared" si="4"/>
        <v/>
      </c>
      <c r="AJ10" s="49" t="str">
        <f t="shared" si="5"/>
        <v/>
      </c>
      <c r="AK10" s="50"/>
      <c r="AL10" s="23"/>
      <c r="AM10" t="s">
        <v>217</v>
      </c>
      <c r="AN10">
        <v>5</v>
      </c>
      <c r="AO10">
        <v>0</v>
      </c>
      <c r="AP10">
        <v>0</v>
      </c>
      <c r="AR10">
        <v>105</v>
      </c>
      <c r="AS10">
        <f t="shared" si="28"/>
        <v>0</v>
      </c>
      <c r="AT10" t="str">
        <f t="shared" si="6"/>
        <v/>
      </c>
      <c r="AU10">
        <f t="shared" si="7"/>
        <v>0</v>
      </c>
      <c r="AV10" t="str">
        <f t="shared" si="8"/>
        <v/>
      </c>
      <c r="AW10" t="str">
        <f t="shared" si="9"/>
        <v/>
      </c>
      <c r="AX10">
        <f t="shared" si="29"/>
        <v>75</v>
      </c>
      <c r="AY10">
        <f t="shared" si="30"/>
        <v>12</v>
      </c>
      <c r="AZ10">
        <v>5</v>
      </c>
      <c r="BA10" t="str">
        <f t="shared" si="10"/>
        <v xml:space="preserve"> </v>
      </c>
      <c r="BB10">
        <v>105</v>
      </c>
      <c r="BC10" t="str">
        <f t="shared" si="31"/>
        <v/>
      </c>
      <c r="BD10" t="str">
        <f t="shared" si="11"/>
        <v>19000100</v>
      </c>
      <c r="BE10" t="str">
        <f t="shared" si="12"/>
        <v/>
      </c>
      <c r="BF10" t="str">
        <f t="shared" si="13"/>
        <v/>
      </c>
      <c r="BG10" t="str">
        <f t="shared" si="14"/>
        <v/>
      </c>
      <c r="BH10">
        <f t="shared" si="15"/>
        <v>0</v>
      </c>
      <c r="BI10">
        <f t="shared" si="16"/>
        <v>0</v>
      </c>
      <c r="BJ10" t="str">
        <f t="shared" si="32"/>
        <v/>
      </c>
      <c r="BK10" s="27" t="str">
        <f>IF(M10="","",VLOOKUP(M10,男子申込一覧表!$AM$6:$AP$10,2,0))</f>
        <v/>
      </c>
      <c r="BL10" s="27" t="str">
        <f>IF(P10="","",VLOOKUP(P10,男子申込一覧表!$AM$6:$AP$10,2,0))</f>
        <v/>
      </c>
      <c r="BM10" s="27" t="str">
        <f>IF(S10="","",VLOOKUP(S10,#REF!,2,0)+IF(AZ10=0,1,0))</f>
        <v/>
      </c>
      <c r="BN10" s="27" t="str">
        <f>IF(M10="","",VLOOKUP(M10,男子申込一覧表!$AM$6:$AP$10,3,0))</f>
        <v/>
      </c>
      <c r="BO10" s="27" t="str">
        <f>IF(M10="","",VLOOKUP(M10,男子申込一覧表!$AM$6:$AP$10,4,0))</f>
        <v/>
      </c>
      <c r="BP10" s="27">
        <f t="shared" si="17"/>
        <v>0</v>
      </c>
      <c r="BQ10" s="27" t="str">
        <f>IF(P10="","",VLOOKUP(P10,男子申込一覧表!$AM$6:$AP$9,3,0))</f>
        <v/>
      </c>
      <c r="BR10" s="27" t="str">
        <f>IF(P10="","",VLOOKUP(P10,男子申込一覧表!$AM$6:$AP$9,4,0))</f>
        <v/>
      </c>
      <c r="BS10" s="27">
        <f t="shared" si="18"/>
        <v>0</v>
      </c>
      <c r="BT10" s="27" t="str">
        <f>IF(S10="","",VLOOKUP(S10,#REF!,3,0))</f>
        <v/>
      </c>
      <c r="BU10" s="27" t="str">
        <f>IF(S10="","",VLOOKUP(S10,#REF!,4,0))</f>
        <v/>
      </c>
      <c r="BV10" s="27" t="str">
        <f t="shared" si="19"/>
        <v>999:99.99</v>
      </c>
      <c r="BW10" s="27" t="str">
        <f t="shared" si="20"/>
        <v>999:99.99</v>
      </c>
      <c r="BX10" s="27" t="str">
        <f t="shared" si="21"/>
        <v>999:99.99</v>
      </c>
      <c r="BY10" s="58" t="str">
        <f t="shared" si="2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33"/>
        <v/>
      </c>
      <c r="CI10" s="3" t="str">
        <f t="shared" si="34"/>
        <v/>
      </c>
      <c r="CJ10" s="3">
        <f t="shared" si="35"/>
        <v>0</v>
      </c>
      <c r="CK10" s="3" t="str">
        <f t="shared" si="36"/>
        <v/>
      </c>
      <c r="CL10" s="3">
        <f t="shared" si="37"/>
        <v>0</v>
      </c>
      <c r="CM10" s="3">
        <v>1</v>
      </c>
      <c r="CO10" s="8">
        <v>40</v>
      </c>
      <c r="CP10" s="8">
        <v>5</v>
      </c>
      <c r="CQ10" s="8" t="s">
        <v>288</v>
      </c>
    </row>
    <row r="11" spans="1:99" ht="24.75" customHeight="1">
      <c r="A11" s="33" t="str">
        <f t="shared" si="23"/>
        <v/>
      </c>
      <c r="B11" s="42"/>
      <c r="C11" s="93" t="str">
        <f t="shared" si="24"/>
        <v/>
      </c>
      <c r="D11" s="43"/>
      <c r="E11" s="43"/>
      <c r="F11" s="43"/>
      <c r="G11" s="33" t="str">
        <f t="shared" si="25"/>
        <v/>
      </c>
      <c r="H11" s="84" t="str">
        <f t="shared" si="26"/>
        <v/>
      </c>
      <c r="I11" s="44"/>
      <c r="J11" s="44"/>
      <c r="K11" s="44"/>
      <c r="L11" s="44"/>
      <c r="M11" s="44"/>
      <c r="N11" s="45"/>
      <c r="O11" s="45"/>
      <c r="P11" s="44"/>
      <c r="Q11" s="45"/>
      <c r="R11" s="45"/>
      <c r="S11" s="44"/>
      <c r="T11" s="44"/>
      <c r="U11" s="44"/>
      <c r="V11" s="44"/>
      <c r="W11" s="44"/>
      <c r="X11" s="45"/>
      <c r="Y11" s="46"/>
      <c r="Z11" s="45"/>
      <c r="AA11" s="103"/>
      <c r="AB11" s="9"/>
      <c r="AC11" s="48">
        <f t="shared" si="0"/>
        <v>0</v>
      </c>
      <c r="AD11" s="48">
        <f t="shared" si="1"/>
        <v>0</v>
      </c>
      <c r="AE11" s="48">
        <f t="shared" si="2"/>
        <v>0</v>
      </c>
      <c r="AF11" s="48">
        <f t="shared" si="27"/>
        <v>0</v>
      </c>
      <c r="AG11" s="48">
        <f t="shared" si="3"/>
        <v>0</v>
      </c>
      <c r="AH11" s="14" t="str">
        <f>IF(I11="","",申込書!$AB$6)</f>
        <v/>
      </c>
      <c r="AI11" s="49" t="str">
        <f t="shared" si="4"/>
        <v/>
      </c>
      <c r="AJ11" s="49" t="str">
        <f t="shared" si="5"/>
        <v/>
      </c>
      <c r="AK11" s="50"/>
      <c r="AL11" s="23"/>
      <c r="AR11">
        <v>106</v>
      </c>
      <c r="AS11">
        <f t="shared" si="28"/>
        <v>0</v>
      </c>
      <c r="AT11" t="str">
        <f t="shared" si="6"/>
        <v/>
      </c>
      <c r="AU11">
        <f t="shared" si="7"/>
        <v>0</v>
      </c>
      <c r="AV11" t="str">
        <f t="shared" si="8"/>
        <v/>
      </c>
      <c r="AW11" t="str">
        <f t="shared" si="9"/>
        <v/>
      </c>
      <c r="AX11">
        <f t="shared" si="29"/>
        <v>75</v>
      </c>
      <c r="AY11">
        <f t="shared" si="30"/>
        <v>12</v>
      </c>
      <c r="AZ11">
        <v>5</v>
      </c>
      <c r="BA11" t="str">
        <f t="shared" si="10"/>
        <v xml:space="preserve"> </v>
      </c>
      <c r="BB11">
        <v>106</v>
      </c>
      <c r="BC11" t="str">
        <f t="shared" si="31"/>
        <v/>
      </c>
      <c r="BD11" t="str">
        <f t="shared" si="11"/>
        <v>19000100</v>
      </c>
      <c r="BE11" t="str">
        <f t="shared" si="12"/>
        <v/>
      </c>
      <c r="BF11" t="str">
        <f t="shared" si="13"/>
        <v/>
      </c>
      <c r="BG11" t="str">
        <f t="shared" si="14"/>
        <v/>
      </c>
      <c r="BH11">
        <f t="shared" si="15"/>
        <v>0</v>
      </c>
      <c r="BI11">
        <f t="shared" si="16"/>
        <v>0</v>
      </c>
      <c r="BJ11" t="str">
        <f t="shared" si="32"/>
        <v/>
      </c>
      <c r="BK11" s="27" t="str">
        <f>IF(M11="","",VLOOKUP(M11,男子申込一覧表!$AM$6:$AP$10,2,0))</f>
        <v/>
      </c>
      <c r="BL11" s="27" t="str">
        <f>IF(P11="","",VLOOKUP(P11,男子申込一覧表!$AM$6:$AP$10,2,0))</f>
        <v/>
      </c>
      <c r="BM11" s="27" t="str">
        <f>IF(S11="","",VLOOKUP(S11,#REF!,2,0)+IF(AZ11=0,1,0))</f>
        <v/>
      </c>
      <c r="BN11" s="27" t="str">
        <f>IF(M11="","",VLOOKUP(M11,男子申込一覧表!$AM$6:$AP$10,3,0))</f>
        <v/>
      </c>
      <c r="BO11" s="27" t="str">
        <f>IF(M11="","",VLOOKUP(M11,男子申込一覧表!$AM$6:$AP$10,4,0))</f>
        <v/>
      </c>
      <c r="BP11" s="27">
        <f t="shared" si="17"/>
        <v>0</v>
      </c>
      <c r="BQ11" s="27" t="str">
        <f>IF(P11="","",VLOOKUP(P11,男子申込一覧表!$AM$6:$AP$9,3,0))</f>
        <v/>
      </c>
      <c r="BR11" s="27" t="str">
        <f>IF(P11="","",VLOOKUP(P11,男子申込一覧表!$AM$6:$AP$9,4,0))</f>
        <v/>
      </c>
      <c r="BS11" s="27">
        <f t="shared" si="18"/>
        <v>0</v>
      </c>
      <c r="BT11" s="27" t="str">
        <f>IF(S11="","",VLOOKUP(S11,#REF!,3,0))</f>
        <v/>
      </c>
      <c r="BU11" s="27" t="str">
        <f>IF(S11="","",VLOOKUP(S11,#REF!,4,0))</f>
        <v/>
      </c>
      <c r="BV11" s="27" t="str">
        <f t="shared" si="19"/>
        <v>999:99.99</v>
      </c>
      <c r="BW11" s="27" t="str">
        <f t="shared" si="20"/>
        <v>999:99.99</v>
      </c>
      <c r="BX11" s="27" t="str">
        <f t="shared" si="21"/>
        <v>999:99.99</v>
      </c>
      <c r="BY11" s="58" t="str">
        <f t="shared" si="2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33"/>
        <v/>
      </c>
      <c r="CI11" s="3" t="str">
        <f t="shared" si="34"/>
        <v/>
      </c>
      <c r="CJ11" s="3">
        <f t="shared" si="35"/>
        <v>0</v>
      </c>
      <c r="CK11" s="3" t="str">
        <f t="shared" si="36"/>
        <v/>
      </c>
      <c r="CL11" s="3">
        <f t="shared" si="37"/>
        <v>0</v>
      </c>
      <c r="CM11" s="3">
        <v>1</v>
      </c>
      <c r="CO11" s="8">
        <v>45</v>
      </c>
      <c r="CP11" s="8">
        <v>6</v>
      </c>
      <c r="CQ11" s="8" t="s">
        <v>289</v>
      </c>
    </row>
    <row r="12" spans="1:99" ht="24.75" customHeight="1">
      <c r="A12" s="33" t="str">
        <f t="shared" si="23"/>
        <v/>
      </c>
      <c r="B12" s="42"/>
      <c r="C12" s="93" t="str">
        <f t="shared" si="24"/>
        <v/>
      </c>
      <c r="D12" s="43"/>
      <c r="E12" s="43"/>
      <c r="F12" s="43"/>
      <c r="G12" s="33" t="str">
        <f t="shared" si="25"/>
        <v/>
      </c>
      <c r="H12" s="84" t="str">
        <f t="shared" si="26"/>
        <v/>
      </c>
      <c r="I12" s="44"/>
      <c r="J12" s="44"/>
      <c r="K12" s="44"/>
      <c r="L12" s="44"/>
      <c r="M12" s="44"/>
      <c r="N12" s="45"/>
      <c r="O12" s="45"/>
      <c r="P12" s="44"/>
      <c r="Q12" s="45"/>
      <c r="R12" s="45"/>
      <c r="S12" s="44"/>
      <c r="T12" s="44"/>
      <c r="U12" s="44"/>
      <c r="V12" s="44"/>
      <c r="W12" s="44"/>
      <c r="X12" s="45"/>
      <c r="Y12" s="46"/>
      <c r="Z12" s="45"/>
      <c r="AA12" s="103"/>
      <c r="AB12" s="9"/>
      <c r="AC12" s="48">
        <f t="shared" si="0"/>
        <v>0</v>
      </c>
      <c r="AD12" s="48">
        <f t="shared" si="1"/>
        <v>0</v>
      </c>
      <c r="AE12" s="48">
        <f t="shared" si="2"/>
        <v>0</v>
      </c>
      <c r="AF12" s="48">
        <f t="shared" si="27"/>
        <v>0</v>
      </c>
      <c r="AG12" s="48">
        <f t="shared" si="3"/>
        <v>0</v>
      </c>
      <c r="AH12" s="14" t="str">
        <f>IF(I12="","",申込書!$AB$6)</f>
        <v/>
      </c>
      <c r="AI12" s="49" t="str">
        <f t="shared" si="4"/>
        <v/>
      </c>
      <c r="AJ12" s="49" t="str">
        <f t="shared" si="5"/>
        <v/>
      </c>
      <c r="AK12" s="50"/>
      <c r="AL12" s="23"/>
      <c r="AR12">
        <v>107</v>
      </c>
      <c r="AS12">
        <f t="shared" si="28"/>
        <v>0</v>
      </c>
      <c r="AT12" t="str">
        <f t="shared" si="6"/>
        <v/>
      </c>
      <c r="AU12">
        <f t="shared" si="7"/>
        <v>0</v>
      </c>
      <c r="AV12" t="str">
        <f t="shared" si="8"/>
        <v/>
      </c>
      <c r="AW12" t="str">
        <f t="shared" si="9"/>
        <v/>
      </c>
      <c r="AX12">
        <f t="shared" si="29"/>
        <v>75</v>
      </c>
      <c r="AY12">
        <f t="shared" si="30"/>
        <v>12</v>
      </c>
      <c r="AZ12">
        <v>5</v>
      </c>
      <c r="BA12" t="str">
        <f t="shared" si="10"/>
        <v xml:space="preserve"> </v>
      </c>
      <c r="BB12">
        <v>107</v>
      </c>
      <c r="BC12" t="str">
        <f t="shared" si="31"/>
        <v/>
      </c>
      <c r="BD12" t="str">
        <f t="shared" si="11"/>
        <v>19000100</v>
      </c>
      <c r="BE12" t="str">
        <f t="shared" si="12"/>
        <v/>
      </c>
      <c r="BF12" t="str">
        <f t="shared" si="13"/>
        <v/>
      </c>
      <c r="BG12" t="str">
        <f t="shared" si="14"/>
        <v/>
      </c>
      <c r="BH12">
        <f t="shared" si="15"/>
        <v>0</v>
      </c>
      <c r="BI12">
        <f t="shared" si="16"/>
        <v>0</v>
      </c>
      <c r="BJ12" t="str">
        <f t="shared" si="32"/>
        <v/>
      </c>
      <c r="BK12" s="27" t="str">
        <f>IF(M12="","",VLOOKUP(M12,男子申込一覧表!$AM$6:$AP$10,2,0))</f>
        <v/>
      </c>
      <c r="BL12" s="27" t="str">
        <f>IF(P12="","",VLOOKUP(P12,男子申込一覧表!$AM$6:$AP$10,2,0))</f>
        <v/>
      </c>
      <c r="BM12" s="27" t="str">
        <f>IF(S12="","",VLOOKUP(S12,#REF!,2,0)+IF(AZ12=0,1,0))</f>
        <v/>
      </c>
      <c r="BN12" s="27" t="str">
        <f>IF(M12="","",VLOOKUP(M12,男子申込一覧表!$AM$6:$AP$10,3,0))</f>
        <v/>
      </c>
      <c r="BO12" s="27" t="str">
        <f>IF(M12="","",VLOOKUP(M12,男子申込一覧表!$AM$6:$AP$10,4,0))</f>
        <v/>
      </c>
      <c r="BP12" s="27">
        <f t="shared" si="17"/>
        <v>0</v>
      </c>
      <c r="BQ12" s="27" t="str">
        <f>IF(P12="","",VLOOKUP(P12,男子申込一覧表!$AM$6:$AP$9,3,0))</f>
        <v/>
      </c>
      <c r="BR12" s="27" t="str">
        <f>IF(P12="","",VLOOKUP(P12,男子申込一覧表!$AM$6:$AP$9,4,0))</f>
        <v/>
      </c>
      <c r="BS12" s="27">
        <f t="shared" si="18"/>
        <v>0</v>
      </c>
      <c r="BT12" s="27" t="str">
        <f>IF(S12="","",VLOOKUP(S12,#REF!,3,0))</f>
        <v/>
      </c>
      <c r="BU12" s="27" t="str">
        <f>IF(S12="","",VLOOKUP(S12,#REF!,4,0))</f>
        <v/>
      </c>
      <c r="BV12" s="27" t="str">
        <f t="shared" si="19"/>
        <v>999:99.99</v>
      </c>
      <c r="BW12" s="27" t="str">
        <f t="shared" si="20"/>
        <v>999:99.99</v>
      </c>
      <c r="BX12" s="27" t="str">
        <f t="shared" si="21"/>
        <v>999:99.99</v>
      </c>
      <c r="BY12" s="58" t="str">
        <f t="shared" si="2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33"/>
        <v/>
      </c>
      <c r="CI12" s="3" t="str">
        <f t="shared" si="34"/>
        <v/>
      </c>
      <c r="CJ12" s="3">
        <f t="shared" si="35"/>
        <v>0</v>
      </c>
      <c r="CK12" s="3" t="str">
        <f t="shared" si="36"/>
        <v/>
      </c>
      <c r="CL12" s="3">
        <f t="shared" si="37"/>
        <v>0</v>
      </c>
      <c r="CM12" s="3">
        <v>1</v>
      </c>
      <c r="CO12" s="8">
        <v>50</v>
      </c>
      <c r="CP12" s="8">
        <v>7</v>
      </c>
      <c r="CQ12" s="8" t="s">
        <v>290</v>
      </c>
    </row>
    <row r="13" spans="1:99" ht="24.75" customHeight="1">
      <c r="A13" s="33" t="str">
        <f t="shared" si="23"/>
        <v/>
      </c>
      <c r="B13" s="42"/>
      <c r="C13" s="93" t="str">
        <f t="shared" si="24"/>
        <v/>
      </c>
      <c r="D13" s="43"/>
      <c r="E13" s="43"/>
      <c r="F13" s="43"/>
      <c r="G13" s="33" t="str">
        <f t="shared" si="25"/>
        <v/>
      </c>
      <c r="H13" s="84" t="str">
        <f t="shared" si="26"/>
        <v/>
      </c>
      <c r="I13" s="44"/>
      <c r="J13" s="44"/>
      <c r="K13" s="44"/>
      <c r="L13" s="44"/>
      <c r="M13" s="44"/>
      <c r="N13" s="45"/>
      <c r="O13" s="45"/>
      <c r="P13" s="44"/>
      <c r="Q13" s="45"/>
      <c r="R13" s="45"/>
      <c r="S13" s="44"/>
      <c r="T13" s="44"/>
      <c r="U13" s="44"/>
      <c r="V13" s="44"/>
      <c r="W13" s="44"/>
      <c r="X13" s="45"/>
      <c r="Y13" s="46"/>
      <c r="Z13" s="45"/>
      <c r="AA13" s="103"/>
      <c r="AB13" s="9"/>
      <c r="AC13" s="48">
        <f t="shared" si="0"/>
        <v>0</v>
      </c>
      <c r="AD13" s="48">
        <f t="shared" si="1"/>
        <v>0</v>
      </c>
      <c r="AE13" s="48">
        <f t="shared" si="2"/>
        <v>0</v>
      </c>
      <c r="AF13" s="48">
        <f t="shared" si="27"/>
        <v>0</v>
      </c>
      <c r="AG13" s="48">
        <f t="shared" si="3"/>
        <v>0</v>
      </c>
      <c r="AH13" s="14" t="str">
        <f>IF(I13="","",申込書!$AB$6)</f>
        <v/>
      </c>
      <c r="AI13" s="49" t="str">
        <f t="shared" si="4"/>
        <v/>
      </c>
      <c r="AJ13" s="49" t="str">
        <f t="shared" si="5"/>
        <v/>
      </c>
      <c r="AK13" s="50"/>
      <c r="AL13" s="23"/>
      <c r="AR13">
        <v>108</v>
      </c>
      <c r="AS13">
        <f t="shared" si="28"/>
        <v>0</v>
      </c>
      <c r="AT13" t="str">
        <f t="shared" si="6"/>
        <v/>
      </c>
      <c r="AU13">
        <f t="shared" si="7"/>
        <v>0</v>
      </c>
      <c r="AV13" t="str">
        <f t="shared" si="8"/>
        <v/>
      </c>
      <c r="AW13" t="str">
        <f t="shared" si="9"/>
        <v/>
      </c>
      <c r="AX13">
        <f t="shared" si="29"/>
        <v>75</v>
      </c>
      <c r="AY13">
        <f t="shared" si="30"/>
        <v>12</v>
      </c>
      <c r="AZ13">
        <v>5</v>
      </c>
      <c r="BA13" t="str">
        <f t="shared" si="10"/>
        <v xml:space="preserve"> </v>
      </c>
      <c r="BB13">
        <v>108</v>
      </c>
      <c r="BC13" t="str">
        <f t="shared" si="31"/>
        <v/>
      </c>
      <c r="BD13" t="str">
        <f t="shared" si="11"/>
        <v>19000100</v>
      </c>
      <c r="BE13" t="str">
        <f t="shared" si="12"/>
        <v/>
      </c>
      <c r="BF13" t="str">
        <f t="shared" si="13"/>
        <v/>
      </c>
      <c r="BG13" t="str">
        <f t="shared" si="14"/>
        <v/>
      </c>
      <c r="BH13">
        <f t="shared" si="15"/>
        <v>0</v>
      </c>
      <c r="BI13">
        <f t="shared" si="16"/>
        <v>0</v>
      </c>
      <c r="BJ13" t="str">
        <f t="shared" si="32"/>
        <v/>
      </c>
      <c r="BK13" s="27" t="str">
        <f>IF(M13="","",VLOOKUP(M13,男子申込一覧表!$AM$6:$AP$10,2,0))</f>
        <v/>
      </c>
      <c r="BL13" s="27" t="str">
        <f>IF(P13="","",VLOOKUP(P13,男子申込一覧表!$AM$6:$AP$10,2,0))</f>
        <v/>
      </c>
      <c r="BM13" s="27" t="str">
        <f>IF(S13="","",VLOOKUP(S13,#REF!,2,0)+IF(AZ13=0,1,0))</f>
        <v/>
      </c>
      <c r="BN13" s="27" t="str">
        <f>IF(M13="","",VLOOKUP(M13,男子申込一覧表!$AM$6:$AP$10,3,0))</f>
        <v/>
      </c>
      <c r="BO13" s="27" t="str">
        <f>IF(M13="","",VLOOKUP(M13,男子申込一覧表!$AM$6:$AP$10,4,0))</f>
        <v/>
      </c>
      <c r="BP13" s="27">
        <f t="shared" si="17"/>
        <v>0</v>
      </c>
      <c r="BQ13" s="27" t="str">
        <f>IF(P13="","",VLOOKUP(P13,男子申込一覧表!$AM$6:$AP$9,3,0))</f>
        <v/>
      </c>
      <c r="BR13" s="27" t="str">
        <f>IF(P13="","",VLOOKUP(P13,男子申込一覧表!$AM$6:$AP$9,4,0))</f>
        <v/>
      </c>
      <c r="BS13" s="27">
        <f t="shared" si="18"/>
        <v>0</v>
      </c>
      <c r="BT13" s="27" t="str">
        <f>IF(S13="","",VLOOKUP(S13,#REF!,3,0))</f>
        <v/>
      </c>
      <c r="BU13" s="27" t="str">
        <f>IF(S13="","",VLOOKUP(S13,#REF!,4,0))</f>
        <v/>
      </c>
      <c r="BV13" s="27" t="str">
        <f t="shared" si="19"/>
        <v>999:99.99</v>
      </c>
      <c r="BW13" s="27" t="str">
        <f t="shared" si="20"/>
        <v>999:99.99</v>
      </c>
      <c r="BX13" s="27" t="str">
        <f t="shared" si="21"/>
        <v>999:99.99</v>
      </c>
      <c r="BY13" s="58" t="str">
        <f t="shared" si="2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33"/>
        <v/>
      </c>
      <c r="CI13" s="3" t="str">
        <f t="shared" si="34"/>
        <v/>
      </c>
      <c r="CJ13" s="3">
        <f t="shared" si="35"/>
        <v>0</v>
      </c>
      <c r="CK13" s="3" t="str">
        <f t="shared" si="36"/>
        <v/>
      </c>
      <c r="CL13" s="3">
        <f t="shared" si="37"/>
        <v>0</v>
      </c>
      <c r="CM13" s="3">
        <v>1</v>
      </c>
      <c r="CO13" s="8">
        <v>55</v>
      </c>
      <c r="CP13" s="8">
        <v>8</v>
      </c>
      <c r="CQ13" s="8" t="s">
        <v>291</v>
      </c>
    </row>
    <row r="14" spans="1:99" ht="24.75" customHeight="1">
      <c r="A14" s="33" t="str">
        <f t="shared" si="23"/>
        <v/>
      </c>
      <c r="B14" s="42"/>
      <c r="C14" s="93" t="str">
        <f t="shared" si="24"/>
        <v/>
      </c>
      <c r="D14" s="43"/>
      <c r="E14" s="43"/>
      <c r="F14" s="43"/>
      <c r="G14" s="33" t="str">
        <f t="shared" si="25"/>
        <v/>
      </c>
      <c r="H14" s="84" t="str">
        <f t="shared" si="26"/>
        <v/>
      </c>
      <c r="I14" s="44"/>
      <c r="J14" s="44"/>
      <c r="K14" s="44"/>
      <c r="L14" s="44"/>
      <c r="M14" s="44"/>
      <c r="N14" s="45"/>
      <c r="O14" s="45"/>
      <c r="P14" s="44"/>
      <c r="Q14" s="45"/>
      <c r="R14" s="45"/>
      <c r="S14" s="44"/>
      <c r="T14" s="44"/>
      <c r="U14" s="44"/>
      <c r="V14" s="44"/>
      <c r="W14" s="44"/>
      <c r="X14" s="45"/>
      <c r="Y14" s="46"/>
      <c r="Z14" s="45"/>
      <c r="AA14" s="103"/>
      <c r="AB14" s="9"/>
      <c r="AC14" s="48">
        <f t="shared" si="0"/>
        <v>0</v>
      </c>
      <c r="AD14" s="48">
        <f t="shared" si="1"/>
        <v>0</v>
      </c>
      <c r="AE14" s="48">
        <f t="shared" si="2"/>
        <v>0</v>
      </c>
      <c r="AF14" s="48">
        <f t="shared" si="27"/>
        <v>0</v>
      </c>
      <c r="AG14" s="48">
        <f t="shared" si="3"/>
        <v>0</v>
      </c>
      <c r="AH14" s="14" t="str">
        <f>IF(I14="","",申込書!$AB$6)</f>
        <v/>
      </c>
      <c r="AI14" s="49" t="str">
        <f t="shared" si="4"/>
        <v/>
      </c>
      <c r="AJ14" s="49" t="str">
        <f t="shared" si="5"/>
        <v/>
      </c>
      <c r="AK14" s="50"/>
      <c r="AL14" s="23"/>
      <c r="AR14">
        <v>109</v>
      </c>
      <c r="AS14">
        <f t="shared" si="28"/>
        <v>0</v>
      </c>
      <c r="AT14" t="str">
        <f t="shared" si="6"/>
        <v/>
      </c>
      <c r="AU14">
        <f t="shared" si="7"/>
        <v>0</v>
      </c>
      <c r="AV14" t="str">
        <f t="shared" si="8"/>
        <v/>
      </c>
      <c r="AW14" t="str">
        <f t="shared" si="9"/>
        <v/>
      </c>
      <c r="AX14">
        <f t="shared" si="29"/>
        <v>75</v>
      </c>
      <c r="AY14">
        <f t="shared" si="30"/>
        <v>12</v>
      </c>
      <c r="AZ14">
        <v>5</v>
      </c>
      <c r="BA14" t="str">
        <f t="shared" si="10"/>
        <v xml:space="preserve"> </v>
      </c>
      <c r="BB14">
        <v>109</v>
      </c>
      <c r="BC14" t="str">
        <f t="shared" si="31"/>
        <v/>
      </c>
      <c r="BD14" t="str">
        <f t="shared" si="11"/>
        <v>19000100</v>
      </c>
      <c r="BE14" t="str">
        <f t="shared" si="12"/>
        <v/>
      </c>
      <c r="BF14" t="str">
        <f t="shared" si="13"/>
        <v/>
      </c>
      <c r="BG14" t="str">
        <f t="shared" si="14"/>
        <v/>
      </c>
      <c r="BH14">
        <f t="shared" si="15"/>
        <v>0</v>
      </c>
      <c r="BI14">
        <f t="shared" si="16"/>
        <v>0</v>
      </c>
      <c r="BJ14" t="str">
        <f t="shared" si="32"/>
        <v/>
      </c>
      <c r="BK14" s="27" t="str">
        <f>IF(M14="","",VLOOKUP(M14,男子申込一覧表!$AM$6:$AP$10,2,0))</f>
        <v/>
      </c>
      <c r="BL14" s="27" t="str">
        <f>IF(P14="","",VLOOKUP(P14,男子申込一覧表!$AM$6:$AP$10,2,0))</f>
        <v/>
      </c>
      <c r="BM14" s="27" t="str">
        <f>IF(S14="","",VLOOKUP(S14,#REF!,2,0)+IF(AZ14=0,1,0))</f>
        <v/>
      </c>
      <c r="BN14" s="27" t="str">
        <f>IF(M14="","",VLOOKUP(M14,男子申込一覧表!$AM$6:$AP$10,3,0))</f>
        <v/>
      </c>
      <c r="BO14" s="27" t="str">
        <f>IF(M14="","",VLOOKUP(M14,男子申込一覧表!$AM$6:$AP$10,4,0))</f>
        <v/>
      </c>
      <c r="BP14" s="27">
        <f t="shared" si="17"/>
        <v>0</v>
      </c>
      <c r="BQ14" s="27" t="str">
        <f>IF(P14="","",VLOOKUP(P14,男子申込一覧表!$AM$6:$AP$9,3,0))</f>
        <v/>
      </c>
      <c r="BR14" s="27" t="str">
        <f>IF(P14="","",VLOOKUP(P14,男子申込一覧表!$AM$6:$AP$9,4,0))</f>
        <v/>
      </c>
      <c r="BS14" s="27">
        <f t="shared" si="18"/>
        <v>0</v>
      </c>
      <c r="BT14" s="27" t="str">
        <f>IF(S14="","",VLOOKUP(S14,#REF!,3,0))</f>
        <v/>
      </c>
      <c r="BU14" s="27" t="str">
        <f>IF(S14="","",VLOOKUP(S14,#REF!,4,0))</f>
        <v/>
      </c>
      <c r="BV14" s="27" t="str">
        <f t="shared" si="19"/>
        <v>999:99.99</v>
      </c>
      <c r="BW14" s="27" t="str">
        <f t="shared" si="20"/>
        <v>999:99.99</v>
      </c>
      <c r="BX14" s="27" t="str">
        <f t="shared" si="21"/>
        <v>999:99.99</v>
      </c>
      <c r="BY14" s="58" t="str">
        <f t="shared" si="2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33"/>
        <v/>
      </c>
      <c r="CI14" s="3" t="str">
        <f t="shared" si="34"/>
        <v/>
      </c>
      <c r="CJ14" s="3">
        <f t="shared" si="35"/>
        <v>0</v>
      </c>
      <c r="CK14" s="3" t="str">
        <f t="shared" si="36"/>
        <v/>
      </c>
      <c r="CL14" s="3">
        <f t="shared" si="37"/>
        <v>0</v>
      </c>
      <c r="CM14" s="3">
        <v>1</v>
      </c>
      <c r="CO14" s="8">
        <v>60</v>
      </c>
      <c r="CP14" s="8">
        <v>9</v>
      </c>
      <c r="CQ14" s="8" t="s">
        <v>292</v>
      </c>
    </row>
    <row r="15" spans="1:99" ht="24.75" customHeight="1">
      <c r="A15" s="33" t="str">
        <f t="shared" si="23"/>
        <v/>
      </c>
      <c r="B15" s="42"/>
      <c r="C15" s="93" t="str">
        <f t="shared" si="24"/>
        <v/>
      </c>
      <c r="D15" s="43"/>
      <c r="E15" s="43"/>
      <c r="F15" s="43"/>
      <c r="G15" s="33" t="str">
        <f t="shared" si="25"/>
        <v/>
      </c>
      <c r="H15" s="84" t="str">
        <f t="shared" si="26"/>
        <v/>
      </c>
      <c r="I15" s="44"/>
      <c r="J15" s="44"/>
      <c r="K15" s="44"/>
      <c r="L15" s="44"/>
      <c r="M15" s="44"/>
      <c r="N15" s="45"/>
      <c r="O15" s="45"/>
      <c r="P15" s="44"/>
      <c r="Q15" s="45"/>
      <c r="R15" s="45"/>
      <c r="S15" s="44"/>
      <c r="T15" s="44"/>
      <c r="U15" s="44"/>
      <c r="V15" s="44"/>
      <c r="W15" s="44"/>
      <c r="X15" s="45"/>
      <c r="Y15" s="46"/>
      <c r="Z15" s="45"/>
      <c r="AA15" s="103"/>
      <c r="AB15" s="9"/>
      <c r="AC15" s="48">
        <f t="shared" si="0"/>
        <v>0</v>
      </c>
      <c r="AD15" s="48">
        <f t="shared" si="1"/>
        <v>0</v>
      </c>
      <c r="AE15" s="48">
        <f t="shared" si="2"/>
        <v>0</v>
      </c>
      <c r="AF15" s="48">
        <f t="shared" si="27"/>
        <v>0</v>
      </c>
      <c r="AG15" s="48">
        <f t="shared" si="3"/>
        <v>0</v>
      </c>
      <c r="AH15" s="14" t="str">
        <f>IF(I15="","",申込書!$AB$6)</f>
        <v/>
      </c>
      <c r="AI15" s="49" t="str">
        <f t="shared" si="4"/>
        <v/>
      </c>
      <c r="AJ15" s="49" t="str">
        <f t="shared" si="5"/>
        <v/>
      </c>
      <c r="AK15" s="50"/>
      <c r="AL15" s="23"/>
      <c r="AR15">
        <v>110</v>
      </c>
      <c r="AS15">
        <f t="shared" si="28"/>
        <v>0</v>
      </c>
      <c r="AT15" t="str">
        <f t="shared" si="6"/>
        <v/>
      </c>
      <c r="AU15">
        <f t="shared" si="7"/>
        <v>0</v>
      </c>
      <c r="AV15" t="str">
        <f t="shared" si="8"/>
        <v/>
      </c>
      <c r="AW15" t="str">
        <f t="shared" si="9"/>
        <v/>
      </c>
      <c r="AX15">
        <f t="shared" si="29"/>
        <v>75</v>
      </c>
      <c r="AY15">
        <f t="shared" si="30"/>
        <v>12</v>
      </c>
      <c r="AZ15">
        <v>5</v>
      </c>
      <c r="BA15" t="str">
        <f t="shared" si="10"/>
        <v xml:space="preserve"> </v>
      </c>
      <c r="BB15">
        <v>110</v>
      </c>
      <c r="BC15" t="str">
        <f t="shared" si="31"/>
        <v/>
      </c>
      <c r="BD15" t="str">
        <f t="shared" si="11"/>
        <v>19000100</v>
      </c>
      <c r="BE15" t="str">
        <f t="shared" si="12"/>
        <v/>
      </c>
      <c r="BF15" t="str">
        <f t="shared" si="13"/>
        <v/>
      </c>
      <c r="BG15" t="str">
        <f t="shared" si="14"/>
        <v/>
      </c>
      <c r="BH15">
        <f t="shared" si="15"/>
        <v>0</v>
      </c>
      <c r="BI15">
        <f t="shared" si="16"/>
        <v>0</v>
      </c>
      <c r="BJ15" t="str">
        <f t="shared" si="32"/>
        <v/>
      </c>
      <c r="BK15" s="27" t="str">
        <f>IF(M15="","",VLOOKUP(M15,男子申込一覧表!$AM$6:$AP$10,2,0))</f>
        <v/>
      </c>
      <c r="BL15" s="27" t="str">
        <f>IF(P15="","",VLOOKUP(P15,男子申込一覧表!$AM$6:$AP$10,2,0))</f>
        <v/>
      </c>
      <c r="BM15" s="27" t="str">
        <f>IF(S15="","",VLOOKUP(S15,#REF!,2,0)+IF(AZ15=0,1,0))</f>
        <v/>
      </c>
      <c r="BN15" s="27" t="str">
        <f>IF(M15="","",VLOOKUP(M15,男子申込一覧表!$AM$6:$AP$10,3,0))</f>
        <v/>
      </c>
      <c r="BO15" s="27" t="str">
        <f>IF(M15="","",VLOOKUP(M15,男子申込一覧表!$AM$6:$AP$10,4,0))</f>
        <v/>
      </c>
      <c r="BP15" s="27">
        <f t="shared" si="17"/>
        <v>0</v>
      </c>
      <c r="BQ15" s="27" t="str">
        <f>IF(P15="","",VLOOKUP(P15,男子申込一覧表!$AM$6:$AP$9,3,0))</f>
        <v/>
      </c>
      <c r="BR15" s="27" t="str">
        <f>IF(P15="","",VLOOKUP(P15,男子申込一覧表!$AM$6:$AP$9,4,0))</f>
        <v/>
      </c>
      <c r="BS15" s="27">
        <f t="shared" si="18"/>
        <v>0</v>
      </c>
      <c r="BT15" s="27" t="str">
        <f>IF(S15="","",VLOOKUP(S15,#REF!,3,0))</f>
        <v/>
      </c>
      <c r="BU15" s="27" t="str">
        <f>IF(S15="","",VLOOKUP(S15,#REF!,4,0))</f>
        <v/>
      </c>
      <c r="BV15" s="27" t="str">
        <f t="shared" si="19"/>
        <v>999:99.99</v>
      </c>
      <c r="BW15" s="27" t="str">
        <f t="shared" si="20"/>
        <v>999:99.99</v>
      </c>
      <c r="BX15" s="27" t="str">
        <f t="shared" si="21"/>
        <v>999:99.99</v>
      </c>
      <c r="BY15" s="58" t="str">
        <f t="shared" si="2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33"/>
        <v/>
      </c>
      <c r="CI15" s="3" t="str">
        <f t="shared" si="34"/>
        <v/>
      </c>
      <c r="CJ15" s="3">
        <f t="shared" si="35"/>
        <v>0</v>
      </c>
      <c r="CK15" s="3" t="str">
        <f t="shared" si="36"/>
        <v/>
      </c>
      <c r="CL15" s="3">
        <f t="shared" si="37"/>
        <v>0</v>
      </c>
      <c r="CM15" s="3">
        <v>1</v>
      </c>
      <c r="CO15" s="8">
        <v>65</v>
      </c>
      <c r="CP15" s="8">
        <v>10</v>
      </c>
      <c r="CQ15" s="8" t="s">
        <v>293</v>
      </c>
    </row>
    <row r="16" spans="1:99" ht="24.75" customHeight="1">
      <c r="A16" s="33" t="str">
        <f t="shared" si="23"/>
        <v/>
      </c>
      <c r="B16" s="42"/>
      <c r="C16" s="93" t="str">
        <f t="shared" si="24"/>
        <v/>
      </c>
      <c r="D16" s="43"/>
      <c r="E16" s="43"/>
      <c r="F16" s="43"/>
      <c r="G16" s="33" t="str">
        <f t="shared" si="25"/>
        <v/>
      </c>
      <c r="H16" s="84" t="str">
        <f t="shared" si="26"/>
        <v/>
      </c>
      <c r="I16" s="44"/>
      <c r="J16" s="44"/>
      <c r="K16" s="44"/>
      <c r="L16" s="44"/>
      <c r="M16" s="44"/>
      <c r="N16" s="45"/>
      <c r="O16" s="45"/>
      <c r="P16" s="44"/>
      <c r="Q16" s="45"/>
      <c r="R16" s="45"/>
      <c r="S16" s="44"/>
      <c r="T16" s="44"/>
      <c r="U16" s="44"/>
      <c r="V16" s="44"/>
      <c r="W16" s="44"/>
      <c r="X16" s="45"/>
      <c r="Y16" s="46"/>
      <c r="Z16" s="45"/>
      <c r="AA16" s="103"/>
      <c r="AB16" s="9"/>
      <c r="AC16" s="48">
        <f t="shared" si="0"/>
        <v>0</v>
      </c>
      <c r="AD16" s="48">
        <f t="shared" si="1"/>
        <v>0</v>
      </c>
      <c r="AE16" s="48">
        <f t="shared" si="2"/>
        <v>0</v>
      </c>
      <c r="AF16" s="48">
        <f t="shared" si="27"/>
        <v>0</v>
      </c>
      <c r="AG16" s="48">
        <f t="shared" si="3"/>
        <v>0</v>
      </c>
      <c r="AH16" s="14" t="str">
        <f>IF(I16="","",申込書!$AB$6)</f>
        <v/>
      </c>
      <c r="AI16" s="49" t="str">
        <f t="shared" si="4"/>
        <v/>
      </c>
      <c r="AJ16" s="49" t="str">
        <f t="shared" si="5"/>
        <v/>
      </c>
      <c r="AK16" s="50"/>
      <c r="AL16" s="23"/>
      <c r="AR16">
        <v>111</v>
      </c>
      <c r="AS16">
        <f t="shared" si="28"/>
        <v>0</v>
      </c>
      <c r="AT16" t="str">
        <f t="shared" si="6"/>
        <v/>
      </c>
      <c r="AU16">
        <f t="shared" si="7"/>
        <v>0</v>
      </c>
      <c r="AV16" t="str">
        <f t="shared" si="8"/>
        <v/>
      </c>
      <c r="AW16" t="str">
        <f t="shared" si="9"/>
        <v/>
      </c>
      <c r="AX16">
        <f t="shared" si="29"/>
        <v>75</v>
      </c>
      <c r="AY16">
        <f t="shared" si="30"/>
        <v>12</v>
      </c>
      <c r="AZ16">
        <v>5</v>
      </c>
      <c r="BA16" t="str">
        <f t="shared" si="10"/>
        <v xml:space="preserve"> </v>
      </c>
      <c r="BB16">
        <v>111</v>
      </c>
      <c r="BC16" t="str">
        <f t="shared" si="31"/>
        <v/>
      </c>
      <c r="BD16" t="str">
        <f t="shared" si="11"/>
        <v>19000100</v>
      </c>
      <c r="BE16" t="str">
        <f t="shared" si="12"/>
        <v/>
      </c>
      <c r="BF16" t="str">
        <f t="shared" si="13"/>
        <v/>
      </c>
      <c r="BG16" t="str">
        <f t="shared" si="14"/>
        <v/>
      </c>
      <c r="BH16">
        <f t="shared" si="15"/>
        <v>0</v>
      </c>
      <c r="BI16">
        <f t="shared" si="16"/>
        <v>0</v>
      </c>
      <c r="BJ16" t="str">
        <f t="shared" si="32"/>
        <v/>
      </c>
      <c r="BK16" s="27" t="str">
        <f>IF(M16="","",VLOOKUP(M16,男子申込一覧表!$AM$6:$AP$10,2,0))</f>
        <v/>
      </c>
      <c r="BL16" s="27" t="str">
        <f>IF(P16="","",VLOOKUP(P16,男子申込一覧表!$AM$6:$AP$10,2,0))</f>
        <v/>
      </c>
      <c r="BM16" s="27" t="str">
        <f>IF(S16="","",VLOOKUP(S16,#REF!,2,0)+IF(AZ16=0,1,0))</f>
        <v/>
      </c>
      <c r="BN16" s="27" t="str">
        <f>IF(M16="","",VLOOKUP(M16,男子申込一覧表!$AM$6:$AP$10,3,0))</f>
        <v/>
      </c>
      <c r="BO16" s="27" t="str">
        <f>IF(M16="","",VLOOKUP(M16,男子申込一覧表!$AM$6:$AP$10,4,0))</f>
        <v/>
      </c>
      <c r="BP16" s="27">
        <f t="shared" si="17"/>
        <v>0</v>
      </c>
      <c r="BQ16" s="27" t="str">
        <f>IF(P16="","",VLOOKUP(P16,男子申込一覧表!$AM$6:$AP$9,3,0))</f>
        <v/>
      </c>
      <c r="BR16" s="27" t="str">
        <f>IF(P16="","",VLOOKUP(P16,男子申込一覧表!$AM$6:$AP$9,4,0))</f>
        <v/>
      </c>
      <c r="BS16" s="27">
        <f t="shared" si="18"/>
        <v>0</v>
      </c>
      <c r="BT16" s="27" t="str">
        <f>IF(S16="","",VLOOKUP(S16,#REF!,3,0))</f>
        <v/>
      </c>
      <c r="BU16" s="27" t="str">
        <f>IF(S16="","",VLOOKUP(S16,#REF!,4,0))</f>
        <v/>
      </c>
      <c r="BV16" s="27" t="str">
        <f t="shared" si="19"/>
        <v>999:99.99</v>
      </c>
      <c r="BW16" s="27" t="str">
        <f t="shared" si="20"/>
        <v>999:99.99</v>
      </c>
      <c r="BX16" s="27" t="str">
        <f t="shared" si="21"/>
        <v>999:99.99</v>
      </c>
      <c r="BY16" s="58" t="str">
        <f t="shared" si="2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33"/>
        <v/>
      </c>
      <c r="CI16" s="3" t="str">
        <f t="shared" si="34"/>
        <v/>
      </c>
      <c r="CJ16" s="3">
        <f t="shared" si="35"/>
        <v>0</v>
      </c>
      <c r="CK16" s="3" t="str">
        <f t="shared" si="36"/>
        <v/>
      </c>
      <c r="CL16" s="3">
        <f t="shared" si="37"/>
        <v>0</v>
      </c>
      <c r="CM16" s="3">
        <v>1</v>
      </c>
      <c r="CO16" s="8">
        <v>70</v>
      </c>
      <c r="CP16" s="8">
        <v>11</v>
      </c>
      <c r="CQ16" s="8" t="s">
        <v>346</v>
      </c>
    </row>
    <row r="17" spans="1:95" ht="24.75" customHeight="1">
      <c r="A17" s="33" t="str">
        <f t="shared" si="23"/>
        <v/>
      </c>
      <c r="B17" s="42"/>
      <c r="C17" s="93" t="str">
        <f t="shared" si="24"/>
        <v/>
      </c>
      <c r="D17" s="43"/>
      <c r="E17" s="43"/>
      <c r="F17" s="43"/>
      <c r="G17" s="33" t="str">
        <f t="shared" si="25"/>
        <v/>
      </c>
      <c r="H17" s="84" t="str">
        <f t="shared" si="26"/>
        <v/>
      </c>
      <c r="I17" s="44"/>
      <c r="J17" s="44"/>
      <c r="K17" s="44"/>
      <c r="L17" s="44"/>
      <c r="M17" s="44"/>
      <c r="N17" s="45"/>
      <c r="O17" s="45"/>
      <c r="P17" s="44"/>
      <c r="Q17" s="45"/>
      <c r="R17" s="45"/>
      <c r="S17" s="44"/>
      <c r="T17" s="44"/>
      <c r="U17" s="44"/>
      <c r="V17" s="44"/>
      <c r="W17" s="44"/>
      <c r="X17" s="45"/>
      <c r="Y17" s="46"/>
      <c r="Z17" s="45"/>
      <c r="AA17" s="103"/>
      <c r="AB17" s="9"/>
      <c r="AC17" s="48">
        <f t="shared" si="0"/>
        <v>0</v>
      </c>
      <c r="AD17" s="48">
        <f t="shared" si="1"/>
        <v>0</v>
      </c>
      <c r="AE17" s="48">
        <f t="shared" si="2"/>
        <v>0</v>
      </c>
      <c r="AF17" s="48">
        <f t="shared" si="27"/>
        <v>0</v>
      </c>
      <c r="AG17" s="48">
        <f t="shared" si="3"/>
        <v>0</v>
      </c>
      <c r="AH17" s="14" t="str">
        <f>IF(I17="","",申込書!$AB$6)</f>
        <v/>
      </c>
      <c r="AI17" s="49" t="str">
        <f t="shared" si="4"/>
        <v/>
      </c>
      <c r="AJ17" s="49" t="str">
        <f t="shared" si="5"/>
        <v/>
      </c>
      <c r="AK17" s="50"/>
      <c r="AL17" s="23"/>
      <c r="AR17">
        <v>112</v>
      </c>
      <c r="AS17">
        <f t="shared" ref="AS17:AS80" si="38">IF(OR(AV17="",BI17=5),AS16,AS16+1)</f>
        <v>0</v>
      </c>
      <c r="AT17" t="str">
        <f t="shared" si="6"/>
        <v/>
      </c>
      <c r="AU17">
        <f t="shared" si="7"/>
        <v>0</v>
      </c>
      <c r="AV17" t="str">
        <f t="shared" si="8"/>
        <v/>
      </c>
      <c r="AW17" t="str">
        <f t="shared" si="9"/>
        <v/>
      </c>
      <c r="AX17">
        <f t="shared" si="29"/>
        <v>75</v>
      </c>
      <c r="AY17">
        <f t="shared" si="30"/>
        <v>12</v>
      </c>
      <c r="AZ17">
        <v>5</v>
      </c>
      <c r="BA17" t="str">
        <f t="shared" si="10"/>
        <v xml:space="preserve"> </v>
      </c>
      <c r="BB17">
        <v>112</v>
      </c>
      <c r="BC17" t="str">
        <f t="shared" si="31"/>
        <v/>
      </c>
      <c r="BD17" t="str">
        <f t="shared" si="11"/>
        <v>19000100</v>
      </c>
      <c r="BE17" t="str">
        <f t="shared" si="12"/>
        <v/>
      </c>
      <c r="BF17" t="str">
        <f t="shared" si="13"/>
        <v/>
      </c>
      <c r="BG17" t="str">
        <f t="shared" si="14"/>
        <v/>
      </c>
      <c r="BH17">
        <f t="shared" si="15"/>
        <v>0</v>
      </c>
      <c r="BI17">
        <f t="shared" si="16"/>
        <v>0</v>
      </c>
      <c r="BJ17" t="str">
        <f t="shared" si="32"/>
        <v/>
      </c>
      <c r="BK17" s="27" t="str">
        <f>IF(M17="","",VLOOKUP(M17,男子申込一覧表!$AM$6:$AP$10,2,0))</f>
        <v/>
      </c>
      <c r="BL17" s="27" t="str">
        <f>IF(P17="","",VLOOKUP(P17,男子申込一覧表!$AM$6:$AP$10,2,0))</f>
        <v/>
      </c>
      <c r="BM17" s="27" t="str">
        <f>IF(S17="","",VLOOKUP(S17,#REF!,2,0)+IF(AZ17=0,1,0))</f>
        <v/>
      </c>
      <c r="BN17" s="27" t="str">
        <f>IF(M17="","",VLOOKUP(M17,男子申込一覧表!$AM$6:$AP$10,3,0))</f>
        <v/>
      </c>
      <c r="BO17" s="27" t="str">
        <f>IF(M17="","",VLOOKUP(M17,男子申込一覧表!$AM$6:$AP$10,4,0))</f>
        <v/>
      </c>
      <c r="BP17" s="27">
        <f t="shared" si="17"/>
        <v>0</v>
      </c>
      <c r="BQ17" s="27" t="str">
        <f>IF(P17="","",VLOOKUP(P17,男子申込一覧表!$AM$6:$AP$9,3,0))</f>
        <v/>
      </c>
      <c r="BR17" s="27" t="str">
        <f>IF(P17="","",VLOOKUP(P17,男子申込一覧表!$AM$6:$AP$9,4,0))</f>
        <v/>
      </c>
      <c r="BS17" s="27">
        <f t="shared" si="18"/>
        <v>0</v>
      </c>
      <c r="BT17" s="27" t="str">
        <f>IF(S17="","",VLOOKUP(S17,#REF!,3,0))</f>
        <v/>
      </c>
      <c r="BU17" s="27" t="str">
        <f>IF(S17="","",VLOOKUP(S17,#REF!,4,0))</f>
        <v/>
      </c>
      <c r="BV17" s="27" t="str">
        <f t="shared" si="19"/>
        <v>999:99.99</v>
      </c>
      <c r="BW17" s="27" t="str">
        <f t="shared" si="20"/>
        <v>999:99.99</v>
      </c>
      <c r="BX17" s="27" t="str">
        <f t="shared" si="21"/>
        <v>999:99.99</v>
      </c>
      <c r="BY17" s="58" t="str">
        <f t="shared" si="2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33"/>
        <v/>
      </c>
      <c r="CI17" s="3" t="str">
        <f t="shared" si="34"/>
        <v/>
      </c>
      <c r="CJ17" s="3">
        <f t="shared" si="35"/>
        <v>0</v>
      </c>
      <c r="CK17" s="3" t="str">
        <f t="shared" si="36"/>
        <v/>
      </c>
      <c r="CL17" s="3">
        <f t="shared" si="37"/>
        <v>0</v>
      </c>
      <c r="CM17" s="3">
        <v>1</v>
      </c>
      <c r="CO17" s="8">
        <v>75</v>
      </c>
      <c r="CP17" s="8">
        <v>12</v>
      </c>
      <c r="CQ17" s="8" t="s">
        <v>347</v>
      </c>
    </row>
    <row r="18" spans="1:95" ht="24.75" customHeight="1">
      <c r="A18" s="33" t="str">
        <f t="shared" si="23"/>
        <v/>
      </c>
      <c r="B18" s="42"/>
      <c r="C18" s="93" t="str">
        <f t="shared" si="24"/>
        <v/>
      </c>
      <c r="D18" s="43"/>
      <c r="E18" s="43"/>
      <c r="F18" s="43"/>
      <c r="G18" s="33" t="str">
        <f t="shared" si="25"/>
        <v/>
      </c>
      <c r="H18" s="84" t="str">
        <f t="shared" si="26"/>
        <v/>
      </c>
      <c r="I18" s="44"/>
      <c r="J18" s="44"/>
      <c r="K18" s="44"/>
      <c r="L18" s="44"/>
      <c r="M18" s="44"/>
      <c r="N18" s="45"/>
      <c r="O18" s="45"/>
      <c r="P18" s="44"/>
      <c r="Q18" s="45"/>
      <c r="R18" s="45"/>
      <c r="S18" s="44"/>
      <c r="T18" s="44"/>
      <c r="U18" s="44"/>
      <c r="V18" s="44"/>
      <c r="W18" s="44"/>
      <c r="X18" s="45"/>
      <c r="Y18" s="46"/>
      <c r="Z18" s="45"/>
      <c r="AA18" s="103"/>
      <c r="AB18" s="9"/>
      <c r="AC18" s="48">
        <f t="shared" si="0"/>
        <v>0</v>
      </c>
      <c r="AD18" s="48">
        <f t="shared" si="1"/>
        <v>0</v>
      </c>
      <c r="AE18" s="48">
        <f t="shared" si="2"/>
        <v>0</v>
      </c>
      <c r="AF18" s="48">
        <f t="shared" si="27"/>
        <v>0</v>
      </c>
      <c r="AG18" s="48">
        <f t="shared" si="3"/>
        <v>0</v>
      </c>
      <c r="AH18" s="14" t="str">
        <f>IF(I18="","",申込書!$AB$6)</f>
        <v/>
      </c>
      <c r="AI18" s="49" t="str">
        <f t="shared" si="4"/>
        <v/>
      </c>
      <c r="AJ18" s="49" t="str">
        <f t="shared" si="5"/>
        <v/>
      </c>
      <c r="AK18" s="50"/>
      <c r="AL18" s="23"/>
      <c r="AR18">
        <v>113</v>
      </c>
      <c r="AS18">
        <f t="shared" si="38"/>
        <v>0</v>
      </c>
      <c r="AT18" t="str">
        <f t="shared" si="6"/>
        <v/>
      </c>
      <c r="AU18">
        <f t="shared" si="7"/>
        <v>0</v>
      </c>
      <c r="AV18" t="str">
        <f t="shared" si="8"/>
        <v/>
      </c>
      <c r="AW18" t="str">
        <f t="shared" si="9"/>
        <v/>
      </c>
      <c r="AX18">
        <f t="shared" si="29"/>
        <v>75</v>
      </c>
      <c r="AY18">
        <f t="shared" si="30"/>
        <v>12</v>
      </c>
      <c r="AZ18">
        <v>5</v>
      </c>
      <c r="BA18" t="str">
        <f t="shared" si="10"/>
        <v xml:space="preserve"> </v>
      </c>
      <c r="BB18">
        <v>113</v>
      </c>
      <c r="BC18" t="str">
        <f t="shared" si="31"/>
        <v/>
      </c>
      <c r="BD18" t="str">
        <f t="shared" si="11"/>
        <v>19000100</v>
      </c>
      <c r="BE18" t="str">
        <f t="shared" si="12"/>
        <v/>
      </c>
      <c r="BF18" t="str">
        <f t="shared" si="13"/>
        <v/>
      </c>
      <c r="BG18" t="str">
        <f t="shared" si="14"/>
        <v/>
      </c>
      <c r="BH18">
        <f t="shared" si="15"/>
        <v>0</v>
      </c>
      <c r="BI18">
        <f t="shared" si="16"/>
        <v>0</v>
      </c>
      <c r="BJ18" t="str">
        <f t="shared" si="32"/>
        <v/>
      </c>
      <c r="BK18" s="27" t="str">
        <f>IF(M18="","",VLOOKUP(M18,男子申込一覧表!$AM$6:$AP$10,2,0))</f>
        <v/>
      </c>
      <c r="BL18" s="27" t="str">
        <f>IF(P18="","",VLOOKUP(P18,男子申込一覧表!$AM$6:$AP$10,2,0))</f>
        <v/>
      </c>
      <c r="BM18" s="27" t="str">
        <f>IF(S18="","",VLOOKUP(S18,#REF!,2,0)+IF(AZ18=0,1,0))</f>
        <v/>
      </c>
      <c r="BN18" s="27" t="str">
        <f>IF(M18="","",VLOOKUP(M18,男子申込一覧表!$AM$6:$AP$10,3,0))</f>
        <v/>
      </c>
      <c r="BO18" s="27" t="str">
        <f>IF(M18="","",VLOOKUP(M18,男子申込一覧表!$AM$6:$AP$10,4,0))</f>
        <v/>
      </c>
      <c r="BP18" s="27">
        <f t="shared" si="17"/>
        <v>0</v>
      </c>
      <c r="BQ18" s="27" t="str">
        <f>IF(P18="","",VLOOKUP(P18,男子申込一覧表!$AM$6:$AP$9,3,0))</f>
        <v/>
      </c>
      <c r="BR18" s="27" t="str">
        <f>IF(P18="","",VLOOKUP(P18,男子申込一覧表!$AM$6:$AP$9,4,0))</f>
        <v/>
      </c>
      <c r="BS18" s="27">
        <f t="shared" si="18"/>
        <v>0</v>
      </c>
      <c r="BT18" s="27" t="str">
        <f>IF(S18="","",VLOOKUP(S18,#REF!,3,0))</f>
        <v/>
      </c>
      <c r="BU18" s="27" t="str">
        <f>IF(S18="","",VLOOKUP(S18,#REF!,4,0))</f>
        <v/>
      </c>
      <c r="BV18" s="27" t="str">
        <f t="shared" si="19"/>
        <v>999:99.99</v>
      </c>
      <c r="BW18" s="27" t="str">
        <f t="shared" si="20"/>
        <v>999:99.99</v>
      </c>
      <c r="BX18" s="27" t="str">
        <f t="shared" si="21"/>
        <v>999:99.99</v>
      </c>
      <c r="BY18" s="58" t="str">
        <f t="shared" si="2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33"/>
        <v/>
      </c>
      <c r="CI18" s="3" t="str">
        <f t="shared" si="34"/>
        <v/>
      </c>
      <c r="CJ18" s="3">
        <f t="shared" si="35"/>
        <v>0</v>
      </c>
      <c r="CK18" s="3" t="str">
        <f t="shared" si="36"/>
        <v/>
      </c>
      <c r="CL18" s="3">
        <f t="shared" si="37"/>
        <v>0</v>
      </c>
      <c r="CM18" s="3">
        <v>1</v>
      </c>
    </row>
    <row r="19" spans="1:95" ht="24.75" customHeight="1">
      <c r="A19" s="33" t="str">
        <f t="shared" si="23"/>
        <v/>
      </c>
      <c r="B19" s="42"/>
      <c r="C19" s="93" t="str">
        <f t="shared" si="24"/>
        <v/>
      </c>
      <c r="D19" s="43"/>
      <c r="E19" s="43"/>
      <c r="F19" s="43"/>
      <c r="G19" s="33" t="str">
        <f t="shared" si="25"/>
        <v/>
      </c>
      <c r="H19" s="84" t="str">
        <f t="shared" si="26"/>
        <v/>
      </c>
      <c r="I19" s="44"/>
      <c r="J19" s="44"/>
      <c r="K19" s="44"/>
      <c r="L19" s="44"/>
      <c r="M19" s="44"/>
      <c r="N19" s="45"/>
      <c r="O19" s="45"/>
      <c r="P19" s="44"/>
      <c r="Q19" s="45"/>
      <c r="R19" s="45"/>
      <c r="S19" s="44"/>
      <c r="T19" s="44"/>
      <c r="U19" s="44"/>
      <c r="V19" s="44"/>
      <c r="W19" s="44"/>
      <c r="X19" s="45"/>
      <c r="Y19" s="46"/>
      <c r="Z19" s="45"/>
      <c r="AA19" s="103"/>
      <c r="AB19" s="9"/>
      <c r="AC19" s="48">
        <f t="shared" si="0"/>
        <v>0</v>
      </c>
      <c r="AD19" s="48">
        <f t="shared" si="1"/>
        <v>0</v>
      </c>
      <c r="AE19" s="48">
        <f t="shared" si="2"/>
        <v>0</v>
      </c>
      <c r="AF19" s="48">
        <f t="shared" si="27"/>
        <v>0</v>
      </c>
      <c r="AG19" s="48">
        <f t="shared" si="3"/>
        <v>0</v>
      </c>
      <c r="AH19" s="14" t="str">
        <f>IF(I19="","",申込書!$AB$6)</f>
        <v/>
      </c>
      <c r="AI19" s="49" t="str">
        <f t="shared" si="4"/>
        <v/>
      </c>
      <c r="AJ19" s="49" t="str">
        <f t="shared" si="5"/>
        <v/>
      </c>
      <c r="AK19" s="50"/>
      <c r="AL19" s="23"/>
      <c r="AR19">
        <v>114</v>
      </c>
      <c r="AS19">
        <f t="shared" si="38"/>
        <v>0</v>
      </c>
      <c r="AT19" t="str">
        <f t="shared" si="6"/>
        <v/>
      </c>
      <c r="AU19">
        <f t="shared" si="7"/>
        <v>0</v>
      </c>
      <c r="AV19" t="str">
        <f t="shared" si="8"/>
        <v/>
      </c>
      <c r="AW19" t="str">
        <f t="shared" si="9"/>
        <v/>
      </c>
      <c r="AX19">
        <f t="shared" si="29"/>
        <v>75</v>
      </c>
      <c r="AY19">
        <f t="shared" si="30"/>
        <v>12</v>
      </c>
      <c r="AZ19">
        <v>5</v>
      </c>
      <c r="BA19" t="str">
        <f t="shared" si="10"/>
        <v xml:space="preserve"> </v>
      </c>
      <c r="BB19">
        <v>114</v>
      </c>
      <c r="BC19" t="str">
        <f t="shared" si="31"/>
        <v/>
      </c>
      <c r="BD19" t="str">
        <f t="shared" si="11"/>
        <v>19000100</v>
      </c>
      <c r="BE19" t="str">
        <f t="shared" si="12"/>
        <v/>
      </c>
      <c r="BF19" t="str">
        <f t="shared" si="13"/>
        <v/>
      </c>
      <c r="BG19" t="str">
        <f t="shared" si="14"/>
        <v/>
      </c>
      <c r="BH19">
        <f t="shared" si="15"/>
        <v>0</v>
      </c>
      <c r="BI19">
        <f t="shared" si="16"/>
        <v>0</v>
      </c>
      <c r="BJ19" t="str">
        <f t="shared" si="32"/>
        <v/>
      </c>
      <c r="BK19" s="27" t="str">
        <f>IF(M19="","",VLOOKUP(M19,男子申込一覧表!$AM$6:$AP$10,2,0))</f>
        <v/>
      </c>
      <c r="BL19" s="27" t="str">
        <f>IF(P19="","",VLOOKUP(P19,男子申込一覧表!$AM$6:$AP$10,2,0))</f>
        <v/>
      </c>
      <c r="BM19" s="27" t="str">
        <f>IF(S19="","",VLOOKUP(S19,#REF!,2,0)+IF(AZ19=0,1,0))</f>
        <v/>
      </c>
      <c r="BN19" s="27" t="str">
        <f>IF(M19="","",VLOOKUP(M19,男子申込一覧表!$AM$6:$AP$10,3,0))</f>
        <v/>
      </c>
      <c r="BO19" s="27" t="str">
        <f>IF(M19="","",VLOOKUP(M19,男子申込一覧表!$AM$6:$AP$10,4,0))</f>
        <v/>
      </c>
      <c r="BP19" s="27">
        <f t="shared" si="17"/>
        <v>0</v>
      </c>
      <c r="BQ19" s="27" t="str">
        <f>IF(P19="","",VLOOKUP(P19,男子申込一覧表!$AM$6:$AP$9,3,0))</f>
        <v/>
      </c>
      <c r="BR19" s="27" t="str">
        <f>IF(P19="","",VLOOKUP(P19,男子申込一覧表!$AM$6:$AP$9,4,0))</f>
        <v/>
      </c>
      <c r="BS19" s="27">
        <f t="shared" si="18"/>
        <v>0</v>
      </c>
      <c r="BT19" s="27" t="str">
        <f>IF(S19="","",VLOOKUP(S19,#REF!,3,0))</f>
        <v/>
      </c>
      <c r="BU19" s="27" t="str">
        <f>IF(S19="","",VLOOKUP(S19,#REF!,4,0))</f>
        <v/>
      </c>
      <c r="BV19" s="27" t="str">
        <f t="shared" si="19"/>
        <v>999:99.99</v>
      </c>
      <c r="BW19" s="27" t="str">
        <f t="shared" si="20"/>
        <v>999:99.99</v>
      </c>
      <c r="BX19" s="27" t="str">
        <f t="shared" si="21"/>
        <v>999:99.99</v>
      </c>
      <c r="BY19" s="58" t="str">
        <f t="shared" si="2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33"/>
        <v/>
      </c>
      <c r="CI19" s="3" t="str">
        <f t="shared" si="34"/>
        <v/>
      </c>
      <c r="CJ19" s="3">
        <f t="shared" si="35"/>
        <v>0</v>
      </c>
      <c r="CK19" s="3" t="str">
        <f t="shared" si="36"/>
        <v/>
      </c>
      <c r="CL19" s="3">
        <f t="shared" si="37"/>
        <v>0</v>
      </c>
      <c r="CM19" s="3">
        <v>1</v>
      </c>
    </row>
    <row r="20" spans="1:95" ht="24.75" customHeight="1">
      <c r="A20" s="33" t="str">
        <f t="shared" si="23"/>
        <v/>
      </c>
      <c r="B20" s="42"/>
      <c r="C20" s="93" t="str">
        <f t="shared" si="24"/>
        <v/>
      </c>
      <c r="D20" s="43"/>
      <c r="E20" s="43"/>
      <c r="F20" s="43"/>
      <c r="G20" s="33" t="str">
        <f t="shared" si="25"/>
        <v/>
      </c>
      <c r="H20" s="84" t="str">
        <f t="shared" si="26"/>
        <v/>
      </c>
      <c r="I20" s="44"/>
      <c r="J20" s="44"/>
      <c r="K20" s="44"/>
      <c r="L20" s="44"/>
      <c r="M20" s="44"/>
      <c r="N20" s="45"/>
      <c r="O20" s="45"/>
      <c r="P20" s="44"/>
      <c r="Q20" s="45"/>
      <c r="R20" s="45"/>
      <c r="S20" s="44"/>
      <c r="T20" s="44"/>
      <c r="U20" s="44"/>
      <c r="V20" s="44"/>
      <c r="W20" s="44"/>
      <c r="X20" s="45"/>
      <c r="Y20" s="46"/>
      <c r="Z20" s="45"/>
      <c r="AA20" s="103"/>
      <c r="AB20" s="9"/>
      <c r="AC20" s="48">
        <f t="shared" si="0"/>
        <v>0</v>
      </c>
      <c r="AD20" s="48">
        <f t="shared" si="1"/>
        <v>0</v>
      </c>
      <c r="AE20" s="48">
        <f t="shared" si="2"/>
        <v>0</v>
      </c>
      <c r="AF20" s="48">
        <f t="shared" si="27"/>
        <v>0</v>
      </c>
      <c r="AG20" s="48">
        <f t="shared" si="3"/>
        <v>0</v>
      </c>
      <c r="AH20" s="14" t="str">
        <f>IF(I20="","",申込書!$AB$6)</f>
        <v/>
      </c>
      <c r="AI20" s="49" t="str">
        <f t="shared" si="4"/>
        <v/>
      </c>
      <c r="AJ20" s="49" t="str">
        <f t="shared" si="5"/>
        <v/>
      </c>
      <c r="AK20" s="50"/>
      <c r="AL20" s="23"/>
      <c r="AR20">
        <v>115</v>
      </c>
      <c r="AS20">
        <f t="shared" si="38"/>
        <v>0</v>
      </c>
      <c r="AT20" t="str">
        <f t="shared" si="6"/>
        <v/>
      </c>
      <c r="AU20">
        <f t="shared" si="7"/>
        <v>0</v>
      </c>
      <c r="AV20" t="str">
        <f t="shared" si="8"/>
        <v/>
      </c>
      <c r="AW20" t="str">
        <f t="shared" si="9"/>
        <v/>
      </c>
      <c r="AX20">
        <f t="shared" si="29"/>
        <v>75</v>
      </c>
      <c r="AY20">
        <f t="shared" si="30"/>
        <v>12</v>
      </c>
      <c r="AZ20">
        <v>5</v>
      </c>
      <c r="BA20" t="str">
        <f t="shared" si="10"/>
        <v xml:space="preserve"> </v>
      </c>
      <c r="BB20">
        <v>115</v>
      </c>
      <c r="BC20" t="str">
        <f t="shared" si="31"/>
        <v/>
      </c>
      <c r="BD20" t="str">
        <f t="shared" si="11"/>
        <v>19000100</v>
      </c>
      <c r="BE20" t="str">
        <f t="shared" si="12"/>
        <v/>
      </c>
      <c r="BF20" t="str">
        <f t="shared" si="13"/>
        <v/>
      </c>
      <c r="BG20" t="str">
        <f t="shared" si="14"/>
        <v/>
      </c>
      <c r="BH20">
        <f t="shared" si="15"/>
        <v>0</v>
      </c>
      <c r="BI20">
        <f t="shared" si="16"/>
        <v>0</v>
      </c>
      <c r="BJ20" t="str">
        <f t="shared" si="32"/>
        <v/>
      </c>
      <c r="BK20" s="27" t="str">
        <f>IF(M20="","",VLOOKUP(M20,男子申込一覧表!$AM$6:$AP$10,2,0))</f>
        <v/>
      </c>
      <c r="BL20" s="27" t="str">
        <f>IF(P20="","",VLOOKUP(P20,男子申込一覧表!$AM$6:$AP$10,2,0))</f>
        <v/>
      </c>
      <c r="BM20" s="27" t="str">
        <f>IF(S20="","",VLOOKUP(S20,#REF!,2,0)+IF(AZ20=0,1,0))</f>
        <v/>
      </c>
      <c r="BN20" s="27" t="str">
        <f>IF(M20="","",VLOOKUP(M20,男子申込一覧表!$AM$6:$AP$10,3,0))</f>
        <v/>
      </c>
      <c r="BO20" s="27" t="str">
        <f>IF(M20="","",VLOOKUP(M20,男子申込一覧表!$AM$6:$AP$10,4,0))</f>
        <v/>
      </c>
      <c r="BP20" s="27">
        <f t="shared" si="17"/>
        <v>0</v>
      </c>
      <c r="BQ20" s="27" t="str">
        <f>IF(P20="","",VLOOKUP(P20,男子申込一覧表!$AM$6:$AP$9,3,0))</f>
        <v/>
      </c>
      <c r="BR20" s="27" t="str">
        <f>IF(P20="","",VLOOKUP(P20,男子申込一覧表!$AM$6:$AP$9,4,0))</f>
        <v/>
      </c>
      <c r="BS20" s="27">
        <f t="shared" si="18"/>
        <v>0</v>
      </c>
      <c r="BT20" s="27" t="str">
        <f>IF(S20="","",VLOOKUP(S20,#REF!,3,0))</f>
        <v/>
      </c>
      <c r="BU20" s="27" t="str">
        <f>IF(S20="","",VLOOKUP(S20,#REF!,4,0))</f>
        <v/>
      </c>
      <c r="BV20" s="27" t="str">
        <f t="shared" si="19"/>
        <v>999:99.99</v>
      </c>
      <c r="BW20" s="27" t="str">
        <f t="shared" si="20"/>
        <v>999:99.99</v>
      </c>
      <c r="BX20" s="27" t="str">
        <f t="shared" si="21"/>
        <v>999:99.99</v>
      </c>
      <c r="BY20" s="58" t="str">
        <f t="shared" si="2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33"/>
        <v/>
      </c>
      <c r="CI20" s="3" t="str">
        <f t="shared" si="34"/>
        <v/>
      </c>
      <c r="CJ20" s="3">
        <f t="shared" si="35"/>
        <v>0</v>
      </c>
      <c r="CK20" s="3" t="str">
        <f t="shared" si="36"/>
        <v/>
      </c>
      <c r="CL20" s="3">
        <f t="shared" si="37"/>
        <v>0</v>
      </c>
      <c r="CM20" s="3">
        <v>1</v>
      </c>
    </row>
    <row r="21" spans="1:95" ht="24.75" customHeight="1">
      <c r="A21" s="33" t="str">
        <f t="shared" si="23"/>
        <v/>
      </c>
      <c r="B21" s="42"/>
      <c r="C21" s="93" t="str">
        <f t="shared" si="24"/>
        <v/>
      </c>
      <c r="D21" s="43"/>
      <c r="E21" s="43"/>
      <c r="F21" s="43"/>
      <c r="G21" s="33" t="str">
        <f t="shared" si="25"/>
        <v/>
      </c>
      <c r="H21" s="84" t="str">
        <f t="shared" si="26"/>
        <v/>
      </c>
      <c r="I21" s="44"/>
      <c r="J21" s="44"/>
      <c r="K21" s="44"/>
      <c r="L21" s="44"/>
      <c r="M21" s="44"/>
      <c r="N21" s="45"/>
      <c r="O21" s="45"/>
      <c r="P21" s="44"/>
      <c r="Q21" s="45"/>
      <c r="R21" s="45"/>
      <c r="S21" s="44"/>
      <c r="T21" s="44"/>
      <c r="U21" s="44"/>
      <c r="V21" s="44"/>
      <c r="W21" s="44"/>
      <c r="X21" s="45"/>
      <c r="Y21" s="46"/>
      <c r="Z21" s="45"/>
      <c r="AA21" s="103"/>
      <c r="AB21" s="9"/>
      <c r="AC21" s="48">
        <f t="shared" si="0"/>
        <v>0</v>
      </c>
      <c r="AD21" s="48">
        <f t="shared" si="1"/>
        <v>0</v>
      </c>
      <c r="AE21" s="48">
        <f t="shared" si="2"/>
        <v>0</v>
      </c>
      <c r="AF21" s="48">
        <f t="shared" si="27"/>
        <v>0</v>
      </c>
      <c r="AG21" s="48">
        <f t="shared" si="3"/>
        <v>0</v>
      </c>
      <c r="AH21" s="14" t="str">
        <f>IF(I21="","",申込書!$AB$6)</f>
        <v/>
      </c>
      <c r="AI21" s="49" t="str">
        <f t="shared" si="4"/>
        <v/>
      </c>
      <c r="AJ21" s="49" t="str">
        <f t="shared" si="5"/>
        <v/>
      </c>
      <c r="AK21" s="50"/>
      <c r="AL21" s="23"/>
      <c r="AR21">
        <v>116</v>
      </c>
      <c r="AS21">
        <f t="shared" si="38"/>
        <v>0</v>
      </c>
      <c r="AT21" t="str">
        <f t="shared" si="6"/>
        <v/>
      </c>
      <c r="AU21">
        <f t="shared" si="7"/>
        <v>0</v>
      </c>
      <c r="AV21" t="str">
        <f t="shared" si="8"/>
        <v/>
      </c>
      <c r="AW21" t="str">
        <f t="shared" si="9"/>
        <v/>
      </c>
      <c r="AX21">
        <f t="shared" si="29"/>
        <v>75</v>
      </c>
      <c r="AY21">
        <f t="shared" si="30"/>
        <v>12</v>
      </c>
      <c r="AZ21">
        <v>5</v>
      </c>
      <c r="BA21" t="str">
        <f t="shared" si="10"/>
        <v xml:space="preserve"> </v>
      </c>
      <c r="BB21">
        <v>116</v>
      </c>
      <c r="BC21" t="str">
        <f t="shared" si="31"/>
        <v/>
      </c>
      <c r="BD21" t="str">
        <f t="shared" si="11"/>
        <v>19000100</v>
      </c>
      <c r="BE21" t="str">
        <f t="shared" si="12"/>
        <v/>
      </c>
      <c r="BF21" t="str">
        <f t="shared" si="13"/>
        <v/>
      </c>
      <c r="BG21" t="str">
        <f t="shared" si="14"/>
        <v/>
      </c>
      <c r="BH21">
        <f t="shared" si="15"/>
        <v>0</v>
      </c>
      <c r="BI21">
        <f t="shared" si="16"/>
        <v>0</v>
      </c>
      <c r="BJ21" t="str">
        <f t="shared" si="32"/>
        <v/>
      </c>
      <c r="BK21" s="27" t="str">
        <f>IF(M21="","",VLOOKUP(M21,男子申込一覧表!$AM$6:$AP$10,2,0))</f>
        <v/>
      </c>
      <c r="BL21" s="27" t="str">
        <f>IF(P21="","",VLOOKUP(P21,男子申込一覧表!$AM$6:$AP$10,2,0))</f>
        <v/>
      </c>
      <c r="BM21" s="27" t="str">
        <f>IF(S21="","",VLOOKUP(S21,#REF!,2,0)+IF(AZ21=0,1,0))</f>
        <v/>
      </c>
      <c r="BN21" s="27" t="str">
        <f>IF(M21="","",VLOOKUP(M21,男子申込一覧表!$AM$6:$AP$10,3,0))</f>
        <v/>
      </c>
      <c r="BO21" s="27" t="str">
        <f>IF(M21="","",VLOOKUP(M21,男子申込一覧表!$AM$6:$AP$10,4,0))</f>
        <v/>
      </c>
      <c r="BP21" s="27">
        <f t="shared" si="17"/>
        <v>0</v>
      </c>
      <c r="BQ21" s="27" t="str">
        <f>IF(P21="","",VLOOKUP(P21,男子申込一覧表!$AM$6:$AP$9,3,0))</f>
        <v/>
      </c>
      <c r="BR21" s="27" t="str">
        <f>IF(P21="","",VLOOKUP(P21,男子申込一覧表!$AM$6:$AP$9,4,0))</f>
        <v/>
      </c>
      <c r="BS21" s="27">
        <f t="shared" si="18"/>
        <v>0</v>
      </c>
      <c r="BT21" s="27" t="str">
        <f>IF(S21="","",VLOOKUP(S21,#REF!,3,0))</f>
        <v/>
      </c>
      <c r="BU21" s="27" t="str">
        <f>IF(S21="","",VLOOKUP(S21,#REF!,4,0))</f>
        <v/>
      </c>
      <c r="BV21" s="27" t="str">
        <f t="shared" si="19"/>
        <v>999:99.99</v>
      </c>
      <c r="BW21" s="27" t="str">
        <f t="shared" si="20"/>
        <v>999:99.99</v>
      </c>
      <c r="BX21" s="27" t="str">
        <f t="shared" si="21"/>
        <v>999:99.99</v>
      </c>
      <c r="BY21" s="58" t="str">
        <f t="shared" si="2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33"/>
        <v/>
      </c>
      <c r="CI21" s="3" t="str">
        <f t="shared" si="34"/>
        <v/>
      </c>
      <c r="CJ21" s="3">
        <f t="shared" si="35"/>
        <v>0</v>
      </c>
      <c r="CK21" s="3" t="str">
        <f t="shared" si="36"/>
        <v/>
      </c>
      <c r="CL21" s="3">
        <f t="shared" si="37"/>
        <v>0</v>
      </c>
      <c r="CM21" s="3">
        <v>1</v>
      </c>
    </row>
    <row r="22" spans="1:95" ht="24.75" customHeight="1">
      <c r="A22" s="33" t="str">
        <f t="shared" si="23"/>
        <v/>
      </c>
      <c r="B22" s="42"/>
      <c r="C22" s="93" t="str">
        <f t="shared" si="24"/>
        <v/>
      </c>
      <c r="D22" s="43"/>
      <c r="E22" s="43"/>
      <c r="F22" s="43"/>
      <c r="G22" s="33" t="str">
        <f t="shared" si="25"/>
        <v/>
      </c>
      <c r="H22" s="84" t="str">
        <f t="shared" si="26"/>
        <v/>
      </c>
      <c r="I22" s="44"/>
      <c r="J22" s="44"/>
      <c r="K22" s="44"/>
      <c r="L22" s="44"/>
      <c r="M22" s="44"/>
      <c r="N22" s="45"/>
      <c r="O22" s="45"/>
      <c r="P22" s="44"/>
      <c r="Q22" s="45"/>
      <c r="R22" s="45"/>
      <c r="S22" s="44"/>
      <c r="T22" s="44"/>
      <c r="U22" s="44"/>
      <c r="V22" s="44"/>
      <c r="W22" s="44"/>
      <c r="X22" s="45"/>
      <c r="Y22" s="46"/>
      <c r="Z22" s="45"/>
      <c r="AA22" s="103"/>
      <c r="AB22" s="9"/>
      <c r="AC22" s="48">
        <f t="shared" si="0"/>
        <v>0</v>
      </c>
      <c r="AD22" s="48">
        <f t="shared" si="1"/>
        <v>0</v>
      </c>
      <c r="AE22" s="48">
        <f t="shared" si="2"/>
        <v>0</v>
      </c>
      <c r="AF22" s="48">
        <f t="shared" si="27"/>
        <v>0</v>
      </c>
      <c r="AG22" s="48">
        <f t="shared" si="3"/>
        <v>0</v>
      </c>
      <c r="AH22" s="14" t="str">
        <f>IF(I22="","",申込書!$AB$6)</f>
        <v/>
      </c>
      <c r="AI22" s="49" t="str">
        <f t="shared" si="4"/>
        <v/>
      </c>
      <c r="AJ22" s="49" t="str">
        <f t="shared" si="5"/>
        <v/>
      </c>
      <c r="AK22" s="50"/>
      <c r="AL22" s="23"/>
      <c r="AR22">
        <v>117</v>
      </c>
      <c r="AS22">
        <f t="shared" si="38"/>
        <v>0</v>
      </c>
      <c r="AT22" t="str">
        <f t="shared" si="6"/>
        <v/>
      </c>
      <c r="AU22">
        <f t="shared" si="7"/>
        <v>0</v>
      </c>
      <c r="AV22" t="str">
        <f t="shared" si="8"/>
        <v/>
      </c>
      <c r="AW22" t="str">
        <f t="shared" si="9"/>
        <v/>
      </c>
      <c r="AX22">
        <f t="shared" si="29"/>
        <v>75</v>
      </c>
      <c r="AY22">
        <f t="shared" si="30"/>
        <v>12</v>
      </c>
      <c r="AZ22">
        <v>5</v>
      </c>
      <c r="BA22" t="str">
        <f t="shared" si="10"/>
        <v xml:space="preserve"> </v>
      </c>
      <c r="BB22">
        <v>117</v>
      </c>
      <c r="BC22" t="str">
        <f t="shared" si="31"/>
        <v/>
      </c>
      <c r="BD22" t="str">
        <f t="shared" si="11"/>
        <v>19000100</v>
      </c>
      <c r="BE22" t="str">
        <f t="shared" si="12"/>
        <v/>
      </c>
      <c r="BF22" t="str">
        <f t="shared" si="13"/>
        <v/>
      </c>
      <c r="BG22" t="str">
        <f t="shared" si="14"/>
        <v/>
      </c>
      <c r="BH22">
        <f t="shared" si="15"/>
        <v>0</v>
      </c>
      <c r="BI22">
        <f t="shared" si="16"/>
        <v>0</v>
      </c>
      <c r="BJ22" t="str">
        <f t="shared" si="32"/>
        <v/>
      </c>
      <c r="BK22" s="27" t="str">
        <f>IF(M22="","",VLOOKUP(M22,男子申込一覧表!$AM$6:$AP$10,2,0))</f>
        <v/>
      </c>
      <c r="BL22" s="27" t="str">
        <f>IF(P22="","",VLOOKUP(P22,男子申込一覧表!$AM$6:$AP$10,2,0))</f>
        <v/>
      </c>
      <c r="BM22" s="27" t="str">
        <f>IF(S22="","",VLOOKUP(S22,#REF!,2,0)+IF(AZ22=0,1,0))</f>
        <v/>
      </c>
      <c r="BN22" s="27" t="str">
        <f>IF(M22="","",VLOOKUP(M22,男子申込一覧表!$AM$6:$AP$10,3,0))</f>
        <v/>
      </c>
      <c r="BO22" s="27" t="str">
        <f>IF(M22="","",VLOOKUP(M22,男子申込一覧表!$AM$6:$AP$10,4,0))</f>
        <v/>
      </c>
      <c r="BP22" s="27">
        <f t="shared" si="17"/>
        <v>0</v>
      </c>
      <c r="BQ22" s="27" t="str">
        <f>IF(P22="","",VLOOKUP(P22,男子申込一覧表!$AM$6:$AP$9,3,0))</f>
        <v/>
      </c>
      <c r="BR22" s="27" t="str">
        <f>IF(P22="","",VLOOKUP(P22,男子申込一覧表!$AM$6:$AP$9,4,0))</f>
        <v/>
      </c>
      <c r="BS22" s="27">
        <f t="shared" si="18"/>
        <v>0</v>
      </c>
      <c r="BT22" s="27" t="str">
        <f>IF(S22="","",VLOOKUP(S22,#REF!,3,0))</f>
        <v/>
      </c>
      <c r="BU22" s="27" t="str">
        <f>IF(S22="","",VLOOKUP(S22,#REF!,4,0))</f>
        <v/>
      </c>
      <c r="BV22" s="27" t="str">
        <f t="shared" si="19"/>
        <v>999:99.99</v>
      </c>
      <c r="BW22" s="27" t="str">
        <f t="shared" si="20"/>
        <v>999:99.99</v>
      </c>
      <c r="BX22" s="27" t="str">
        <f t="shared" si="21"/>
        <v>999:99.99</v>
      </c>
      <c r="BY22" s="58" t="str">
        <f t="shared" si="2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33"/>
        <v/>
      </c>
      <c r="CI22" s="3" t="str">
        <f t="shared" si="34"/>
        <v/>
      </c>
      <c r="CJ22" s="3">
        <f t="shared" si="35"/>
        <v>0</v>
      </c>
      <c r="CK22" s="3" t="str">
        <f t="shared" si="36"/>
        <v/>
      </c>
      <c r="CL22" s="3">
        <f t="shared" si="37"/>
        <v>0</v>
      </c>
      <c r="CM22" s="3">
        <v>1</v>
      </c>
    </row>
    <row r="23" spans="1:95" ht="24.75" customHeight="1">
      <c r="A23" s="33" t="str">
        <f t="shared" si="23"/>
        <v/>
      </c>
      <c r="B23" s="42"/>
      <c r="C23" s="93" t="str">
        <f t="shared" si="24"/>
        <v/>
      </c>
      <c r="D23" s="43"/>
      <c r="E23" s="43"/>
      <c r="F23" s="43"/>
      <c r="G23" s="33" t="str">
        <f t="shared" si="25"/>
        <v/>
      </c>
      <c r="H23" s="84" t="str">
        <f t="shared" si="26"/>
        <v/>
      </c>
      <c r="I23" s="44"/>
      <c r="J23" s="44"/>
      <c r="K23" s="44"/>
      <c r="L23" s="44"/>
      <c r="M23" s="44"/>
      <c r="N23" s="45"/>
      <c r="O23" s="45"/>
      <c r="P23" s="44"/>
      <c r="Q23" s="45"/>
      <c r="R23" s="45"/>
      <c r="S23" s="44"/>
      <c r="T23" s="44"/>
      <c r="U23" s="44"/>
      <c r="V23" s="44"/>
      <c r="W23" s="44"/>
      <c r="X23" s="45"/>
      <c r="Y23" s="46"/>
      <c r="Z23" s="45"/>
      <c r="AA23" s="103"/>
      <c r="AB23" s="9"/>
      <c r="AC23" s="48">
        <f t="shared" si="0"/>
        <v>0</v>
      </c>
      <c r="AD23" s="48">
        <f t="shared" si="1"/>
        <v>0</v>
      </c>
      <c r="AE23" s="48">
        <f t="shared" si="2"/>
        <v>0</v>
      </c>
      <c r="AF23" s="48">
        <f t="shared" si="27"/>
        <v>0</v>
      </c>
      <c r="AG23" s="48">
        <f t="shared" si="3"/>
        <v>0</v>
      </c>
      <c r="AH23" s="14" t="str">
        <f>IF(I23="","",申込書!$AB$6)</f>
        <v/>
      </c>
      <c r="AI23" s="49" t="str">
        <f t="shared" si="4"/>
        <v/>
      </c>
      <c r="AJ23" s="49" t="str">
        <f t="shared" si="5"/>
        <v/>
      </c>
      <c r="AK23" s="50"/>
      <c r="AL23" s="23"/>
      <c r="AR23">
        <v>118</v>
      </c>
      <c r="AS23">
        <f t="shared" si="38"/>
        <v>0</v>
      </c>
      <c r="AT23" t="str">
        <f t="shared" si="6"/>
        <v/>
      </c>
      <c r="AU23">
        <f t="shared" si="7"/>
        <v>0</v>
      </c>
      <c r="AV23" t="str">
        <f t="shared" si="8"/>
        <v/>
      </c>
      <c r="AW23" t="str">
        <f t="shared" si="9"/>
        <v/>
      </c>
      <c r="AX23">
        <f t="shared" si="29"/>
        <v>75</v>
      </c>
      <c r="AY23">
        <f t="shared" si="30"/>
        <v>12</v>
      </c>
      <c r="AZ23">
        <v>5</v>
      </c>
      <c r="BA23" t="str">
        <f t="shared" si="10"/>
        <v xml:space="preserve"> </v>
      </c>
      <c r="BB23">
        <v>118</v>
      </c>
      <c r="BC23" t="str">
        <f t="shared" si="31"/>
        <v/>
      </c>
      <c r="BD23" t="str">
        <f t="shared" si="11"/>
        <v>19000100</v>
      </c>
      <c r="BE23" t="str">
        <f t="shared" si="12"/>
        <v/>
      </c>
      <c r="BF23" t="str">
        <f t="shared" si="13"/>
        <v/>
      </c>
      <c r="BG23" t="str">
        <f t="shared" si="14"/>
        <v/>
      </c>
      <c r="BH23">
        <f t="shared" si="15"/>
        <v>0</v>
      </c>
      <c r="BI23">
        <f t="shared" si="16"/>
        <v>0</v>
      </c>
      <c r="BJ23" t="str">
        <f t="shared" si="32"/>
        <v/>
      </c>
      <c r="BK23" s="27" t="str">
        <f>IF(M23="","",VLOOKUP(M23,男子申込一覧表!$AM$6:$AP$10,2,0))</f>
        <v/>
      </c>
      <c r="BL23" s="27" t="str">
        <f>IF(P23="","",VLOOKUP(P23,男子申込一覧表!$AM$6:$AP$10,2,0))</f>
        <v/>
      </c>
      <c r="BM23" s="27" t="str">
        <f>IF(S23="","",VLOOKUP(S23,#REF!,2,0)+IF(AZ23=0,1,0))</f>
        <v/>
      </c>
      <c r="BN23" s="27" t="str">
        <f>IF(M23="","",VLOOKUP(M23,男子申込一覧表!$AM$6:$AP$10,3,0))</f>
        <v/>
      </c>
      <c r="BO23" s="27" t="str">
        <f>IF(M23="","",VLOOKUP(M23,男子申込一覧表!$AM$6:$AP$10,4,0))</f>
        <v/>
      </c>
      <c r="BP23" s="27">
        <f t="shared" si="17"/>
        <v>0</v>
      </c>
      <c r="BQ23" s="27" t="str">
        <f>IF(P23="","",VLOOKUP(P23,男子申込一覧表!$AM$6:$AP$9,3,0))</f>
        <v/>
      </c>
      <c r="BR23" s="27" t="str">
        <f>IF(P23="","",VLOOKUP(P23,男子申込一覧表!$AM$6:$AP$9,4,0))</f>
        <v/>
      </c>
      <c r="BS23" s="27">
        <f t="shared" si="18"/>
        <v>0</v>
      </c>
      <c r="BT23" s="27" t="str">
        <f>IF(S23="","",VLOOKUP(S23,#REF!,3,0))</f>
        <v/>
      </c>
      <c r="BU23" s="27" t="str">
        <f>IF(S23="","",VLOOKUP(S23,#REF!,4,0))</f>
        <v/>
      </c>
      <c r="BV23" s="27" t="str">
        <f t="shared" si="19"/>
        <v>999:99.99</v>
      </c>
      <c r="BW23" s="27" t="str">
        <f t="shared" si="20"/>
        <v>999:99.99</v>
      </c>
      <c r="BX23" s="27" t="str">
        <f t="shared" si="21"/>
        <v>999:99.99</v>
      </c>
      <c r="BY23" s="58" t="str">
        <f t="shared" si="2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33"/>
        <v/>
      </c>
      <c r="CI23" s="3" t="str">
        <f t="shared" si="34"/>
        <v/>
      </c>
      <c r="CJ23" s="3">
        <f t="shared" si="35"/>
        <v>0</v>
      </c>
      <c r="CK23" s="3" t="str">
        <f t="shared" si="36"/>
        <v/>
      </c>
      <c r="CL23" s="3">
        <f t="shared" si="37"/>
        <v>0</v>
      </c>
      <c r="CM23" s="3">
        <v>1</v>
      </c>
    </row>
    <row r="24" spans="1:95" ht="24.75" customHeight="1">
      <c r="A24" s="33" t="str">
        <f t="shared" si="23"/>
        <v/>
      </c>
      <c r="B24" s="42"/>
      <c r="C24" s="93" t="str">
        <f t="shared" si="24"/>
        <v/>
      </c>
      <c r="D24" s="43"/>
      <c r="E24" s="43"/>
      <c r="F24" s="43"/>
      <c r="G24" s="33" t="str">
        <f t="shared" si="25"/>
        <v/>
      </c>
      <c r="H24" s="84" t="str">
        <f t="shared" si="26"/>
        <v/>
      </c>
      <c r="I24" s="44"/>
      <c r="J24" s="44"/>
      <c r="K24" s="44"/>
      <c r="L24" s="44"/>
      <c r="M24" s="44"/>
      <c r="N24" s="45"/>
      <c r="O24" s="45"/>
      <c r="P24" s="44"/>
      <c r="Q24" s="45"/>
      <c r="R24" s="45"/>
      <c r="S24" s="44"/>
      <c r="T24" s="44"/>
      <c r="U24" s="44"/>
      <c r="V24" s="44"/>
      <c r="W24" s="44"/>
      <c r="X24" s="45"/>
      <c r="Y24" s="46"/>
      <c r="Z24" s="45"/>
      <c r="AA24" s="103"/>
      <c r="AB24" s="9"/>
      <c r="AC24" s="48">
        <f t="shared" si="0"/>
        <v>0</v>
      </c>
      <c r="AD24" s="48">
        <f t="shared" si="1"/>
        <v>0</v>
      </c>
      <c r="AE24" s="48">
        <f t="shared" si="2"/>
        <v>0</v>
      </c>
      <c r="AF24" s="48">
        <f t="shared" si="27"/>
        <v>0</v>
      </c>
      <c r="AG24" s="48">
        <f t="shared" si="3"/>
        <v>0</v>
      </c>
      <c r="AH24" s="14" t="str">
        <f>IF(I24="","",申込書!$AB$6)</f>
        <v/>
      </c>
      <c r="AI24" s="49" t="str">
        <f t="shared" si="4"/>
        <v/>
      </c>
      <c r="AJ24" s="49" t="str">
        <f t="shared" si="5"/>
        <v/>
      </c>
      <c r="AK24" s="50"/>
      <c r="AR24">
        <v>119</v>
      </c>
      <c r="AS24">
        <f t="shared" si="38"/>
        <v>0</v>
      </c>
      <c r="AT24" t="str">
        <f t="shared" si="6"/>
        <v/>
      </c>
      <c r="AU24">
        <f t="shared" si="7"/>
        <v>0</v>
      </c>
      <c r="AV24" t="str">
        <f t="shared" si="8"/>
        <v/>
      </c>
      <c r="AW24" t="str">
        <f t="shared" si="9"/>
        <v/>
      </c>
      <c r="AX24">
        <f t="shared" si="29"/>
        <v>75</v>
      </c>
      <c r="AY24">
        <f t="shared" si="30"/>
        <v>12</v>
      </c>
      <c r="AZ24">
        <v>5</v>
      </c>
      <c r="BA24" t="str">
        <f t="shared" si="10"/>
        <v xml:space="preserve"> </v>
      </c>
      <c r="BB24">
        <v>119</v>
      </c>
      <c r="BC24" t="str">
        <f t="shared" si="31"/>
        <v/>
      </c>
      <c r="BD24" t="str">
        <f t="shared" si="11"/>
        <v>19000100</v>
      </c>
      <c r="BE24" t="str">
        <f t="shared" si="12"/>
        <v/>
      </c>
      <c r="BF24" t="str">
        <f t="shared" si="13"/>
        <v/>
      </c>
      <c r="BG24" t="str">
        <f t="shared" si="14"/>
        <v/>
      </c>
      <c r="BH24">
        <f t="shared" si="15"/>
        <v>0</v>
      </c>
      <c r="BI24">
        <f t="shared" si="16"/>
        <v>0</v>
      </c>
      <c r="BJ24" t="str">
        <f t="shared" si="32"/>
        <v/>
      </c>
      <c r="BK24" s="27" t="str">
        <f>IF(M24="","",VLOOKUP(M24,男子申込一覧表!$AM$6:$AP$10,2,0))</f>
        <v/>
      </c>
      <c r="BL24" s="27" t="str">
        <f>IF(P24="","",VLOOKUP(P24,男子申込一覧表!$AM$6:$AP$10,2,0))</f>
        <v/>
      </c>
      <c r="BM24" s="27" t="str">
        <f>IF(S24="","",VLOOKUP(S24,#REF!,2,0)+IF(AZ24=0,1,0))</f>
        <v/>
      </c>
      <c r="BN24" s="27" t="str">
        <f>IF(M24="","",VLOOKUP(M24,男子申込一覧表!$AM$6:$AP$10,3,0))</f>
        <v/>
      </c>
      <c r="BO24" s="27" t="str">
        <f>IF(M24="","",VLOOKUP(M24,男子申込一覧表!$AM$6:$AP$10,4,0))</f>
        <v/>
      </c>
      <c r="BP24" s="27">
        <f t="shared" si="17"/>
        <v>0</v>
      </c>
      <c r="BQ24" s="27" t="str">
        <f>IF(P24="","",VLOOKUP(P24,男子申込一覧表!$AM$6:$AP$9,3,0))</f>
        <v/>
      </c>
      <c r="BR24" s="27" t="str">
        <f>IF(P24="","",VLOOKUP(P24,男子申込一覧表!$AM$6:$AP$9,4,0))</f>
        <v/>
      </c>
      <c r="BS24" s="27">
        <f t="shared" si="18"/>
        <v>0</v>
      </c>
      <c r="BT24" s="27" t="str">
        <f>IF(S24="","",VLOOKUP(S24,#REF!,3,0))</f>
        <v/>
      </c>
      <c r="BU24" s="27" t="str">
        <f>IF(S24="","",VLOOKUP(S24,#REF!,4,0))</f>
        <v/>
      </c>
      <c r="BV24" s="27" t="str">
        <f t="shared" si="19"/>
        <v>999:99.99</v>
      </c>
      <c r="BW24" s="27" t="str">
        <f t="shared" si="20"/>
        <v>999:99.99</v>
      </c>
      <c r="BX24" s="27" t="str">
        <f t="shared" si="21"/>
        <v>999:99.99</v>
      </c>
      <c r="BY24" s="58" t="str">
        <f t="shared" si="2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33"/>
        <v/>
      </c>
      <c r="CI24" s="3" t="str">
        <f t="shared" si="34"/>
        <v/>
      </c>
      <c r="CJ24" s="3">
        <f t="shared" si="35"/>
        <v>0</v>
      </c>
      <c r="CK24" s="3" t="str">
        <f t="shared" si="36"/>
        <v/>
      </c>
      <c r="CL24" s="3">
        <f t="shared" si="37"/>
        <v>0</v>
      </c>
      <c r="CM24" s="3">
        <v>1</v>
      </c>
    </row>
    <row r="25" spans="1:95" ht="24.75" customHeight="1">
      <c r="A25" s="33" t="str">
        <f t="shared" si="23"/>
        <v/>
      </c>
      <c r="B25" s="42"/>
      <c r="C25" s="93" t="str">
        <f t="shared" si="24"/>
        <v/>
      </c>
      <c r="D25" s="43"/>
      <c r="E25" s="43"/>
      <c r="F25" s="43"/>
      <c r="G25" s="33" t="str">
        <f t="shared" si="25"/>
        <v/>
      </c>
      <c r="H25" s="84" t="str">
        <f t="shared" si="26"/>
        <v/>
      </c>
      <c r="I25" s="44"/>
      <c r="J25" s="44"/>
      <c r="K25" s="44"/>
      <c r="L25" s="44"/>
      <c r="M25" s="44"/>
      <c r="N25" s="45"/>
      <c r="O25" s="45"/>
      <c r="P25" s="44"/>
      <c r="Q25" s="45"/>
      <c r="R25" s="45"/>
      <c r="S25" s="44"/>
      <c r="T25" s="44"/>
      <c r="U25" s="44"/>
      <c r="V25" s="44"/>
      <c r="W25" s="44"/>
      <c r="X25" s="45"/>
      <c r="Y25" s="46"/>
      <c r="Z25" s="45"/>
      <c r="AA25" s="103"/>
      <c r="AB25" s="9"/>
      <c r="AC25" s="48">
        <f t="shared" si="0"/>
        <v>0</v>
      </c>
      <c r="AD25" s="48">
        <f t="shared" si="1"/>
        <v>0</v>
      </c>
      <c r="AE25" s="48">
        <f t="shared" si="2"/>
        <v>0</v>
      </c>
      <c r="AF25" s="48">
        <f t="shared" si="27"/>
        <v>0</v>
      </c>
      <c r="AG25" s="48">
        <f t="shared" si="3"/>
        <v>0</v>
      </c>
      <c r="AH25" s="14" t="str">
        <f>IF(I25="","",申込書!$AB$6)</f>
        <v/>
      </c>
      <c r="AI25" s="49" t="str">
        <f t="shared" si="4"/>
        <v/>
      </c>
      <c r="AJ25" s="49" t="str">
        <f t="shared" si="5"/>
        <v/>
      </c>
      <c r="AK25" s="50"/>
      <c r="AR25">
        <v>120</v>
      </c>
      <c r="AS25">
        <f t="shared" si="38"/>
        <v>0</v>
      </c>
      <c r="AT25" t="str">
        <f t="shared" si="6"/>
        <v/>
      </c>
      <c r="AU25">
        <f t="shared" si="7"/>
        <v>0</v>
      </c>
      <c r="AV25" t="str">
        <f t="shared" si="8"/>
        <v/>
      </c>
      <c r="AW25" t="str">
        <f t="shared" si="9"/>
        <v/>
      </c>
      <c r="AX25">
        <f t="shared" si="29"/>
        <v>75</v>
      </c>
      <c r="AY25">
        <f t="shared" si="30"/>
        <v>12</v>
      </c>
      <c r="AZ25">
        <v>5</v>
      </c>
      <c r="BA25" t="str">
        <f t="shared" si="10"/>
        <v xml:space="preserve"> </v>
      </c>
      <c r="BB25">
        <v>120</v>
      </c>
      <c r="BC25" t="str">
        <f t="shared" si="31"/>
        <v/>
      </c>
      <c r="BD25" t="str">
        <f t="shared" si="11"/>
        <v>19000100</v>
      </c>
      <c r="BE25" t="str">
        <f t="shared" si="12"/>
        <v/>
      </c>
      <c r="BF25" t="str">
        <f t="shared" si="13"/>
        <v/>
      </c>
      <c r="BG25" t="str">
        <f t="shared" si="14"/>
        <v/>
      </c>
      <c r="BH25">
        <f t="shared" si="15"/>
        <v>0</v>
      </c>
      <c r="BI25">
        <f t="shared" si="16"/>
        <v>0</v>
      </c>
      <c r="BJ25" t="str">
        <f t="shared" si="32"/>
        <v/>
      </c>
      <c r="BK25" s="27" t="str">
        <f>IF(M25="","",VLOOKUP(M25,男子申込一覧表!$AM$6:$AP$10,2,0))</f>
        <v/>
      </c>
      <c r="BL25" s="27" t="str">
        <f>IF(P25="","",VLOOKUP(P25,男子申込一覧表!$AM$6:$AP$10,2,0))</f>
        <v/>
      </c>
      <c r="BM25" s="27" t="str">
        <f>IF(S25="","",VLOOKUP(S25,#REF!,2,0)+IF(AZ25=0,1,0))</f>
        <v/>
      </c>
      <c r="BN25" s="27" t="str">
        <f>IF(M25="","",VLOOKUP(M25,男子申込一覧表!$AM$6:$AP$10,3,0))</f>
        <v/>
      </c>
      <c r="BO25" s="27" t="str">
        <f>IF(M25="","",VLOOKUP(M25,男子申込一覧表!$AM$6:$AP$10,4,0))</f>
        <v/>
      </c>
      <c r="BP25" s="27">
        <f t="shared" si="17"/>
        <v>0</v>
      </c>
      <c r="BQ25" s="27" t="str">
        <f>IF(P25="","",VLOOKUP(P25,男子申込一覧表!$AM$6:$AP$9,3,0))</f>
        <v/>
      </c>
      <c r="BR25" s="27" t="str">
        <f>IF(P25="","",VLOOKUP(P25,男子申込一覧表!$AM$6:$AP$9,4,0))</f>
        <v/>
      </c>
      <c r="BS25" s="27">
        <f t="shared" si="18"/>
        <v>0</v>
      </c>
      <c r="BT25" s="27" t="str">
        <f>IF(S25="","",VLOOKUP(S25,#REF!,3,0))</f>
        <v/>
      </c>
      <c r="BU25" s="27" t="str">
        <f>IF(S25="","",VLOOKUP(S25,#REF!,4,0))</f>
        <v/>
      </c>
      <c r="BV25" s="27" t="str">
        <f t="shared" si="19"/>
        <v>999:99.99</v>
      </c>
      <c r="BW25" s="27" t="str">
        <f t="shared" si="20"/>
        <v>999:99.99</v>
      </c>
      <c r="BX25" s="27" t="str">
        <f t="shared" si="21"/>
        <v>999:99.99</v>
      </c>
      <c r="BY25" s="58" t="str">
        <f t="shared" si="2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33"/>
        <v/>
      </c>
      <c r="CI25" s="3" t="str">
        <f t="shared" si="34"/>
        <v/>
      </c>
      <c r="CJ25" s="3">
        <f t="shared" si="35"/>
        <v>0</v>
      </c>
      <c r="CK25" s="3" t="str">
        <f t="shared" si="36"/>
        <v/>
      </c>
      <c r="CL25" s="3">
        <f t="shared" si="37"/>
        <v>0</v>
      </c>
      <c r="CM25" s="3">
        <v>1</v>
      </c>
    </row>
    <row r="26" spans="1:95" ht="24.75" customHeight="1">
      <c r="A26" s="33" t="str">
        <f t="shared" si="23"/>
        <v/>
      </c>
      <c r="B26" s="42"/>
      <c r="C26" s="93" t="str">
        <f t="shared" si="24"/>
        <v/>
      </c>
      <c r="D26" s="43"/>
      <c r="E26" s="43"/>
      <c r="F26" s="43"/>
      <c r="G26" s="33" t="str">
        <f t="shared" si="25"/>
        <v/>
      </c>
      <c r="H26" s="84" t="str">
        <f t="shared" si="26"/>
        <v/>
      </c>
      <c r="I26" s="44"/>
      <c r="J26" s="44"/>
      <c r="K26" s="44"/>
      <c r="L26" s="44"/>
      <c r="M26" s="44"/>
      <c r="N26" s="45"/>
      <c r="O26" s="45"/>
      <c r="P26" s="44"/>
      <c r="Q26" s="45"/>
      <c r="R26" s="45"/>
      <c r="S26" s="44"/>
      <c r="T26" s="44"/>
      <c r="U26" s="44"/>
      <c r="V26" s="44"/>
      <c r="W26" s="44"/>
      <c r="X26" s="45"/>
      <c r="Y26" s="46"/>
      <c r="Z26" s="45"/>
      <c r="AA26" s="103"/>
      <c r="AB26" s="9"/>
      <c r="AC26" s="48">
        <f t="shared" si="0"/>
        <v>0</v>
      </c>
      <c r="AD26" s="48">
        <f t="shared" si="1"/>
        <v>0</v>
      </c>
      <c r="AE26" s="48">
        <f t="shared" si="2"/>
        <v>0</v>
      </c>
      <c r="AF26" s="48">
        <f t="shared" si="27"/>
        <v>0</v>
      </c>
      <c r="AG26" s="48">
        <f t="shared" si="3"/>
        <v>0</v>
      </c>
      <c r="AH26" s="14" t="str">
        <f>IF(I26="","",申込書!$AB$6)</f>
        <v/>
      </c>
      <c r="AI26" s="49" t="str">
        <f t="shared" si="4"/>
        <v/>
      </c>
      <c r="AJ26" s="49" t="str">
        <f t="shared" si="5"/>
        <v/>
      </c>
      <c r="AK26" s="50"/>
      <c r="AR26">
        <v>121</v>
      </c>
      <c r="AS26">
        <f t="shared" si="38"/>
        <v>0</v>
      </c>
      <c r="AT26" t="str">
        <f t="shared" si="6"/>
        <v/>
      </c>
      <c r="AU26">
        <f t="shared" si="7"/>
        <v>0</v>
      </c>
      <c r="AV26" t="str">
        <f t="shared" si="8"/>
        <v/>
      </c>
      <c r="AW26" t="str">
        <f t="shared" si="9"/>
        <v/>
      </c>
      <c r="AX26">
        <f t="shared" si="29"/>
        <v>75</v>
      </c>
      <c r="AY26">
        <f t="shared" si="30"/>
        <v>12</v>
      </c>
      <c r="AZ26">
        <v>5</v>
      </c>
      <c r="BA26" t="str">
        <f t="shared" si="10"/>
        <v xml:space="preserve"> </v>
      </c>
      <c r="BB26">
        <v>121</v>
      </c>
      <c r="BC26" t="str">
        <f t="shared" si="31"/>
        <v/>
      </c>
      <c r="BD26" t="str">
        <f t="shared" si="11"/>
        <v>19000100</v>
      </c>
      <c r="BE26" t="str">
        <f t="shared" si="12"/>
        <v/>
      </c>
      <c r="BF26" t="str">
        <f t="shared" si="13"/>
        <v/>
      </c>
      <c r="BG26" t="str">
        <f t="shared" si="14"/>
        <v/>
      </c>
      <c r="BH26">
        <f t="shared" si="15"/>
        <v>0</v>
      </c>
      <c r="BI26">
        <f t="shared" si="16"/>
        <v>0</v>
      </c>
      <c r="BJ26" t="str">
        <f t="shared" si="32"/>
        <v/>
      </c>
      <c r="BK26" s="27" t="str">
        <f>IF(M26="","",VLOOKUP(M26,男子申込一覧表!$AM$6:$AP$10,2,0))</f>
        <v/>
      </c>
      <c r="BL26" s="27" t="str">
        <f>IF(P26="","",VLOOKUP(P26,男子申込一覧表!$AM$6:$AP$10,2,0))</f>
        <v/>
      </c>
      <c r="BM26" s="27" t="str">
        <f>IF(S26="","",VLOOKUP(S26,#REF!,2,0)+IF(AZ26=0,1,0))</f>
        <v/>
      </c>
      <c r="BN26" s="27" t="str">
        <f>IF(M26="","",VLOOKUP(M26,男子申込一覧表!$AM$6:$AP$10,3,0))</f>
        <v/>
      </c>
      <c r="BO26" s="27" t="str">
        <f>IF(M26="","",VLOOKUP(M26,男子申込一覧表!$AM$6:$AP$10,4,0))</f>
        <v/>
      </c>
      <c r="BP26" s="27">
        <f t="shared" si="17"/>
        <v>0</v>
      </c>
      <c r="BQ26" s="27" t="str">
        <f>IF(P26="","",VLOOKUP(P26,男子申込一覧表!$AM$6:$AP$9,3,0))</f>
        <v/>
      </c>
      <c r="BR26" s="27" t="str">
        <f>IF(P26="","",VLOOKUP(P26,男子申込一覧表!$AM$6:$AP$9,4,0))</f>
        <v/>
      </c>
      <c r="BS26" s="27">
        <f t="shared" si="18"/>
        <v>0</v>
      </c>
      <c r="BT26" s="27" t="str">
        <f>IF(S26="","",VLOOKUP(S26,#REF!,3,0))</f>
        <v/>
      </c>
      <c r="BU26" s="27" t="str">
        <f>IF(S26="","",VLOOKUP(S26,#REF!,4,0))</f>
        <v/>
      </c>
      <c r="BV26" s="27" t="str">
        <f t="shared" si="19"/>
        <v>999:99.99</v>
      </c>
      <c r="BW26" s="27" t="str">
        <f t="shared" si="20"/>
        <v>999:99.99</v>
      </c>
      <c r="BX26" s="27" t="str">
        <f t="shared" si="21"/>
        <v>999:99.99</v>
      </c>
      <c r="BY26" s="58" t="str">
        <f t="shared" si="2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33"/>
        <v/>
      </c>
      <c r="CI26" s="3" t="str">
        <f t="shared" si="34"/>
        <v/>
      </c>
      <c r="CJ26" s="3">
        <f t="shared" si="35"/>
        <v>0</v>
      </c>
      <c r="CK26" s="3" t="str">
        <f t="shared" si="36"/>
        <v/>
      </c>
      <c r="CL26" s="3">
        <f t="shared" si="37"/>
        <v>0</v>
      </c>
      <c r="CM26" s="3">
        <v>1</v>
      </c>
    </row>
    <row r="27" spans="1:95" ht="24.75" customHeight="1">
      <c r="A27" s="33" t="str">
        <f t="shared" si="23"/>
        <v/>
      </c>
      <c r="B27" s="42"/>
      <c r="C27" s="93" t="str">
        <f t="shared" si="24"/>
        <v/>
      </c>
      <c r="D27" s="43"/>
      <c r="E27" s="43"/>
      <c r="F27" s="43"/>
      <c r="G27" s="33" t="str">
        <f t="shared" si="25"/>
        <v/>
      </c>
      <c r="H27" s="84" t="str">
        <f t="shared" si="26"/>
        <v/>
      </c>
      <c r="I27" s="44"/>
      <c r="J27" s="44"/>
      <c r="K27" s="44"/>
      <c r="L27" s="44"/>
      <c r="M27" s="44"/>
      <c r="N27" s="45"/>
      <c r="O27" s="45"/>
      <c r="P27" s="44"/>
      <c r="Q27" s="45"/>
      <c r="R27" s="45"/>
      <c r="S27" s="44"/>
      <c r="T27" s="44"/>
      <c r="U27" s="44"/>
      <c r="V27" s="44"/>
      <c r="W27" s="44"/>
      <c r="X27" s="45"/>
      <c r="Y27" s="46"/>
      <c r="Z27" s="45"/>
      <c r="AA27" s="103"/>
      <c r="AB27" s="9"/>
      <c r="AC27" s="48">
        <f t="shared" si="0"/>
        <v>0</v>
      </c>
      <c r="AD27" s="48">
        <f t="shared" si="1"/>
        <v>0</v>
      </c>
      <c r="AE27" s="48">
        <f t="shared" si="2"/>
        <v>0</v>
      </c>
      <c r="AF27" s="48">
        <f t="shared" si="27"/>
        <v>0</v>
      </c>
      <c r="AG27" s="48">
        <f t="shared" si="3"/>
        <v>0</v>
      </c>
      <c r="AH27" s="14" t="str">
        <f>IF(I27="","",申込書!$AB$6)</f>
        <v/>
      </c>
      <c r="AI27" s="49" t="str">
        <f t="shared" si="4"/>
        <v/>
      </c>
      <c r="AJ27" s="49" t="str">
        <f t="shared" si="5"/>
        <v/>
      </c>
      <c r="AK27" s="50"/>
      <c r="AR27">
        <v>122</v>
      </c>
      <c r="AS27">
        <f t="shared" si="38"/>
        <v>0</v>
      </c>
      <c r="AT27" t="str">
        <f t="shared" si="6"/>
        <v/>
      </c>
      <c r="AU27">
        <f t="shared" si="7"/>
        <v>0</v>
      </c>
      <c r="AV27" t="str">
        <f t="shared" si="8"/>
        <v/>
      </c>
      <c r="AW27" t="str">
        <f t="shared" si="9"/>
        <v/>
      </c>
      <c r="AX27">
        <f t="shared" si="29"/>
        <v>75</v>
      </c>
      <c r="AY27">
        <f t="shared" si="30"/>
        <v>12</v>
      </c>
      <c r="AZ27">
        <v>5</v>
      </c>
      <c r="BA27" t="str">
        <f t="shared" si="10"/>
        <v xml:space="preserve"> </v>
      </c>
      <c r="BB27">
        <v>122</v>
      </c>
      <c r="BC27" t="str">
        <f t="shared" si="31"/>
        <v/>
      </c>
      <c r="BD27" t="str">
        <f t="shared" si="11"/>
        <v>19000100</v>
      </c>
      <c r="BE27" t="str">
        <f t="shared" si="12"/>
        <v/>
      </c>
      <c r="BF27" t="str">
        <f t="shared" si="13"/>
        <v/>
      </c>
      <c r="BG27" t="str">
        <f t="shared" si="14"/>
        <v/>
      </c>
      <c r="BH27">
        <f t="shared" si="15"/>
        <v>0</v>
      </c>
      <c r="BI27">
        <f t="shared" si="16"/>
        <v>0</v>
      </c>
      <c r="BJ27" t="str">
        <f t="shared" si="32"/>
        <v/>
      </c>
      <c r="BK27" s="27" t="str">
        <f>IF(M27="","",VLOOKUP(M27,男子申込一覧表!$AM$6:$AP$10,2,0))</f>
        <v/>
      </c>
      <c r="BL27" s="27" t="str">
        <f>IF(P27="","",VLOOKUP(P27,男子申込一覧表!$AM$6:$AP$10,2,0))</f>
        <v/>
      </c>
      <c r="BM27" s="27" t="str">
        <f>IF(S27="","",VLOOKUP(S27,#REF!,2,0)+IF(AZ27=0,1,0))</f>
        <v/>
      </c>
      <c r="BN27" s="27" t="str">
        <f>IF(M27="","",VLOOKUP(M27,男子申込一覧表!$AM$6:$AP$10,3,0))</f>
        <v/>
      </c>
      <c r="BO27" s="27" t="str">
        <f>IF(M27="","",VLOOKUP(M27,男子申込一覧表!$AM$6:$AP$10,4,0))</f>
        <v/>
      </c>
      <c r="BP27" s="27">
        <f t="shared" si="17"/>
        <v>0</v>
      </c>
      <c r="BQ27" s="27" t="str">
        <f>IF(P27="","",VLOOKUP(P27,男子申込一覧表!$AM$6:$AP$9,3,0))</f>
        <v/>
      </c>
      <c r="BR27" s="27" t="str">
        <f>IF(P27="","",VLOOKUP(P27,男子申込一覧表!$AM$6:$AP$9,4,0))</f>
        <v/>
      </c>
      <c r="BS27" s="27">
        <f t="shared" si="18"/>
        <v>0</v>
      </c>
      <c r="BT27" s="27" t="str">
        <f>IF(S27="","",VLOOKUP(S27,#REF!,3,0))</f>
        <v/>
      </c>
      <c r="BU27" s="27" t="str">
        <f>IF(S27="","",VLOOKUP(S27,#REF!,4,0))</f>
        <v/>
      </c>
      <c r="BV27" s="27" t="str">
        <f t="shared" si="19"/>
        <v>999:99.99</v>
      </c>
      <c r="BW27" s="27" t="str">
        <f t="shared" si="20"/>
        <v>999:99.99</v>
      </c>
      <c r="BX27" s="27" t="str">
        <f t="shared" si="21"/>
        <v>999:99.99</v>
      </c>
      <c r="BY27" s="58" t="str">
        <f t="shared" si="22"/>
        <v>1980/1/1</v>
      </c>
      <c r="CH27" s="3" t="str">
        <f t="shared" si="33"/>
        <v/>
      </c>
      <c r="CI27" s="3" t="str">
        <f t="shared" si="34"/>
        <v/>
      </c>
      <c r="CJ27" s="3">
        <f t="shared" si="35"/>
        <v>0</v>
      </c>
      <c r="CK27" s="3" t="str">
        <f t="shared" si="36"/>
        <v/>
      </c>
      <c r="CL27" s="3">
        <f t="shared" si="37"/>
        <v>0</v>
      </c>
      <c r="CM27" s="3">
        <v>1</v>
      </c>
    </row>
    <row r="28" spans="1:95" ht="24.75" customHeight="1">
      <c r="A28" s="33" t="str">
        <f t="shared" si="23"/>
        <v/>
      </c>
      <c r="B28" s="42"/>
      <c r="C28" s="93" t="str">
        <f t="shared" si="24"/>
        <v/>
      </c>
      <c r="D28" s="43"/>
      <c r="E28" s="43"/>
      <c r="F28" s="43"/>
      <c r="G28" s="33" t="str">
        <f t="shared" si="25"/>
        <v/>
      </c>
      <c r="H28" s="84" t="str">
        <f t="shared" si="26"/>
        <v/>
      </c>
      <c r="I28" s="44"/>
      <c r="J28" s="44"/>
      <c r="K28" s="44"/>
      <c r="L28" s="44"/>
      <c r="M28" s="44"/>
      <c r="N28" s="45"/>
      <c r="O28" s="45"/>
      <c r="P28" s="44"/>
      <c r="Q28" s="45"/>
      <c r="R28" s="45"/>
      <c r="S28" s="44"/>
      <c r="T28" s="44"/>
      <c r="U28" s="44"/>
      <c r="V28" s="44"/>
      <c r="W28" s="44"/>
      <c r="X28" s="45"/>
      <c r="Y28" s="46"/>
      <c r="Z28" s="45"/>
      <c r="AA28" s="103"/>
      <c r="AB28" s="9"/>
      <c r="AC28" s="48">
        <f t="shared" si="0"/>
        <v>0</v>
      </c>
      <c r="AD28" s="48">
        <f t="shared" si="1"/>
        <v>0</v>
      </c>
      <c r="AE28" s="48">
        <f t="shared" si="2"/>
        <v>0</v>
      </c>
      <c r="AF28" s="48">
        <f t="shared" si="27"/>
        <v>0</v>
      </c>
      <c r="AG28" s="48">
        <f t="shared" si="3"/>
        <v>0</v>
      </c>
      <c r="AH28" s="14" t="str">
        <f>IF(I28="","",申込書!$AB$6)</f>
        <v/>
      </c>
      <c r="AI28" s="49" t="str">
        <f t="shared" si="4"/>
        <v/>
      </c>
      <c r="AJ28" s="49" t="str">
        <f t="shared" si="5"/>
        <v/>
      </c>
      <c r="AK28" s="50"/>
      <c r="AR28">
        <v>123</v>
      </c>
      <c r="AS28">
        <f t="shared" si="38"/>
        <v>0</v>
      </c>
      <c r="AT28" t="str">
        <f t="shared" si="6"/>
        <v/>
      </c>
      <c r="AU28">
        <f t="shared" si="7"/>
        <v>0</v>
      </c>
      <c r="AV28" t="str">
        <f t="shared" si="8"/>
        <v/>
      </c>
      <c r="AW28" t="str">
        <f t="shared" si="9"/>
        <v/>
      </c>
      <c r="AX28">
        <f t="shared" si="29"/>
        <v>75</v>
      </c>
      <c r="AY28">
        <f t="shared" si="30"/>
        <v>12</v>
      </c>
      <c r="AZ28">
        <v>5</v>
      </c>
      <c r="BA28" t="str">
        <f t="shared" si="10"/>
        <v xml:space="preserve"> </v>
      </c>
      <c r="BB28">
        <v>123</v>
      </c>
      <c r="BC28" t="str">
        <f t="shared" si="31"/>
        <v/>
      </c>
      <c r="BD28" t="str">
        <f t="shared" si="11"/>
        <v>19000100</v>
      </c>
      <c r="BE28" t="str">
        <f t="shared" si="12"/>
        <v/>
      </c>
      <c r="BF28" t="str">
        <f t="shared" si="13"/>
        <v/>
      </c>
      <c r="BG28" t="str">
        <f t="shared" si="14"/>
        <v/>
      </c>
      <c r="BH28">
        <f t="shared" si="15"/>
        <v>0</v>
      </c>
      <c r="BI28">
        <f t="shared" si="16"/>
        <v>0</v>
      </c>
      <c r="BJ28" t="str">
        <f t="shared" si="32"/>
        <v/>
      </c>
      <c r="BK28" s="27" t="str">
        <f>IF(M28="","",VLOOKUP(M28,男子申込一覧表!$AM$6:$AP$10,2,0))</f>
        <v/>
      </c>
      <c r="BL28" s="27" t="str">
        <f>IF(P28="","",VLOOKUP(P28,男子申込一覧表!$AM$6:$AP$10,2,0))</f>
        <v/>
      </c>
      <c r="BM28" s="27" t="str">
        <f>IF(S28="","",VLOOKUP(S28,#REF!,2,0)+IF(AZ28=0,1,0))</f>
        <v/>
      </c>
      <c r="BN28" s="27" t="str">
        <f>IF(M28="","",VLOOKUP(M28,男子申込一覧表!$AM$6:$AP$10,3,0))</f>
        <v/>
      </c>
      <c r="BO28" s="27" t="str">
        <f>IF(M28="","",VLOOKUP(M28,男子申込一覧表!$AM$6:$AP$10,4,0))</f>
        <v/>
      </c>
      <c r="BP28" s="27">
        <f t="shared" si="17"/>
        <v>0</v>
      </c>
      <c r="BQ28" s="27" t="str">
        <f>IF(P28="","",VLOOKUP(P28,男子申込一覧表!$AM$6:$AP$9,3,0))</f>
        <v/>
      </c>
      <c r="BR28" s="27" t="str">
        <f>IF(P28="","",VLOOKUP(P28,男子申込一覧表!$AM$6:$AP$9,4,0))</f>
        <v/>
      </c>
      <c r="BS28" s="27">
        <f t="shared" si="18"/>
        <v>0</v>
      </c>
      <c r="BT28" s="27" t="str">
        <f>IF(S28="","",VLOOKUP(S28,#REF!,3,0))</f>
        <v/>
      </c>
      <c r="BU28" s="27" t="str">
        <f>IF(S28="","",VLOOKUP(S28,#REF!,4,0))</f>
        <v/>
      </c>
      <c r="BV28" s="27" t="str">
        <f t="shared" si="19"/>
        <v>999:99.99</v>
      </c>
      <c r="BW28" s="27" t="str">
        <f t="shared" si="20"/>
        <v>999:99.99</v>
      </c>
      <c r="BX28" s="27" t="str">
        <f t="shared" si="21"/>
        <v>999:99.99</v>
      </c>
      <c r="BY28" s="58" t="str">
        <f t="shared" si="22"/>
        <v>1980/1/1</v>
      </c>
      <c r="CH28" s="3" t="str">
        <f t="shared" si="33"/>
        <v/>
      </c>
      <c r="CI28" s="3" t="str">
        <f t="shared" si="34"/>
        <v/>
      </c>
      <c r="CJ28" s="3">
        <f t="shared" si="35"/>
        <v>0</v>
      </c>
      <c r="CK28" s="3" t="str">
        <f t="shared" si="36"/>
        <v/>
      </c>
      <c r="CL28" s="3">
        <f t="shared" si="37"/>
        <v>0</v>
      </c>
      <c r="CM28" s="3">
        <v>1</v>
      </c>
    </row>
    <row r="29" spans="1:95" ht="24.75" customHeight="1">
      <c r="A29" s="33" t="str">
        <f t="shared" si="23"/>
        <v/>
      </c>
      <c r="B29" s="42"/>
      <c r="C29" s="93" t="str">
        <f t="shared" si="24"/>
        <v/>
      </c>
      <c r="D29" s="43"/>
      <c r="E29" s="43"/>
      <c r="F29" s="43"/>
      <c r="G29" s="33" t="str">
        <f t="shared" si="25"/>
        <v/>
      </c>
      <c r="H29" s="84" t="str">
        <f t="shared" si="26"/>
        <v/>
      </c>
      <c r="I29" s="44"/>
      <c r="J29" s="44"/>
      <c r="K29" s="44"/>
      <c r="L29" s="44"/>
      <c r="M29" s="44"/>
      <c r="N29" s="45"/>
      <c r="O29" s="45"/>
      <c r="P29" s="44"/>
      <c r="Q29" s="45"/>
      <c r="R29" s="45"/>
      <c r="S29" s="44"/>
      <c r="T29" s="44"/>
      <c r="U29" s="44"/>
      <c r="V29" s="44"/>
      <c r="W29" s="44"/>
      <c r="X29" s="45"/>
      <c r="Y29" s="46"/>
      <c r="Z29" s="45"/>
      <c r="AA29" s="103"/>
      <c r="AB29" s="9"/>
      <c r="AC29" s="48">
        <f t="shared" si="0"/>
        <v>0</v>
      </c>
      <c r="AD29" s="48">
        <f t="shared" si="1"/>
        <v>0</v>
      </c>
      <c r="AE29" s="48">
        <f t="shared" si="2"/>
        <v>0</v>
      </c>
      <c r="AF29" s="48">
        <f t="shared" si="27"/>
        <v>0</v>
      </c>
      <c r="AG29" s="48">
        <f t="shared" si="3"/>
        <v>0</v>
      </c>
      <c r="AH29" s="14" t="str">
        <f>IF(I29="","",申込書!$AB$6)</f>
        <v/>
      </c>
      <c r="AI29" s="49" t="str">
        <f t="shared" si="4"/>
        <v/>
      </c>
      <c r="AJ29" s="49" t="str">
        <f t="shared" si="5"/>
        <v/>
      </c>
      <c r="AK29" s="50"/>
      <c r="AR29">
        <v>124</v>
      </c>
      <c r="AS29">
        <f t="shared" si="38"/>
        <v>0</v>
      </c>
      <c r="AT29" t="str">
        <f t="shared" si="6"/>
        <v/>
      </c>
      <c r="AU29">
        <f t="shared" si="7"/>
        <v>0</v>
      </c>
      <c r="AV29" t="str">
        <f t="shared" si="8"/>
        <v/>
      </c>
      <c r="AW29" t="str">
        <f t="shared" si="9"/>
        <v/>
      </c>
      <c r="AX29">
        <f t="shared" si="29"/>
        <v>75</v>
      </c>
      <c r="AY29">
        <f t="shared" si="30"/>
        <v>12</v>
      </c>
      <c r="AZ29">
        <v>5</v>
      </c>
      <c r="BA29" t="str">
        <f t="shared" si="10"/>
        <v xml:space="preserve"> </v>
      </c>
      <c r="BB29">
        <v>124</v>
      </c>
      <c r="BC29" t="str">
        <f t="shared" si="31"/>
        <v/>
      </c>
      <c r="BD29" t="str">
        <f t="shared" si="11"/>
        <v>19000100</v>
      </c>
      <c r="BE29" t="str">
        <f t="shared" si="12"/>
        <v/>
      </c>
      <c r="BF29" t="str">
        <f t="shared" si="13"/>
        <v/>
      </c>
      <c r="BG29" t="str">
        <f t="shared" si="14"/>
        <v/>
      </c>
      <c r="BH29">
        <f t="shared" si="15"/>
        <v>0</v>
      </c>
      <c r="BI29">
        <f t="shared" si="16"/>
        <v>0</v>
      </c>
      <c r="BJ29" t="str">
        <f t="shared" si="32"/>
        <v/>
      </c>
      <c r="BK29" s="27" t="str">
        <f>IF(M29="","",VLOOKUP(M29,男子申込一覧表!$AM$6:$AP$10,2,0))</f>
        <v/>
      </c>
      <c r="BL29" s="27" t="str">
        <f>IF(P29="","",VLOOKUP(P29,男子申込一覧表!$AM$6:$AP$10,2,0))</f>
        <v/>
      </c>
      <c r="BM29" s="27" t="str">
        <f>IF(S29="","",VLOOKUP(S29,#REF!,2,0)+IF(AZ29=0,1,0))</f>
        <v/>
      </c>
      <c r="BN29" s="27" t="str">
        <f>IF(M29="","",VLOOKUP(M29,男子申込一覧表!$AM$6:$AP$10,3,0))</f>
        <v/>
      </c>
      <c r="BO29" s="27" t="str">
        <f>IF(M29="","",VLOOKUP(M29,男子申込一覧表!$AM$6:$AP$10,4,0))</f>
        <v/>
      </c>
      <c r="BP29" s="27">
        <f t="shared" si="17"/>
        <v>0</v>
      </c>
      <c r="BQ29" s="27" t="str">
        <f>IF(P29="","",VLOOKUP(P29,男子申込一覧表!$AM$6:$AP$9,3,0))</f>
        <v/>
      </c>
      <c r="BR29" s="27" t="str">
        <f>IF(P29="","",VLOOKUP(P29,男子申込一覧表!$AM$6:$AP$9,4,0))</f>
        <v/>
      </c>
      <c r="BS29" s="27">
        <f t="shared" si="18"/>
        <v>0</v>
      </c>
      <c r="BT29" s="27" t="str">
        <f>IF(S29="","",VLOOKUP(S29,#REF!,3,0))</f>
        <v/>
      </c>
      <c r="BU29" s="27" t="str">
        <f>IF(S29="","",VLOOKUP(S29,#REF!,4,0))</f>
        <v/>
      </c>
      <c r="BV29" s="27" t="str">
        <f t="shared" si="19"/>
        <v>999:99.99</v>
      </c>
      <c r="BW29" s="27" t="str">
        <f t="shared" si="20"/>
        <v>999:99.99</v>
      </c>
      <c r="BX29" s="27" t="str">
        <f t="shared" si="21"/>
        <v>999:99.99</v>
      </c>
      <c r="BY29" s="58" t="str">
        <f t="shared" si="22"/>
        <v>1980/1/1</v>
      </c>
      <c r="CH29" s="3" t="str">
        <f t="shared" si="33"/>
        <v/>
      </c>
      <c r="CI29" s="3" t="str">
        <f t="shared" si="34"/>
        <v/>
      </c>
      <c r="CJ29" s="3">
        <f t="shared" si="35"/>
        <v>0</v>
      </c>
      <c r="CK29" s="3" t="str">
        <f t="shared" si="36"/>
        <v/>
      </c>
      <c r="CL29" s="3">
        <f t="shared" si="37"/>
        <v>0</v>
      </c>
      <c r="CM29" s="3">
        <v>1</v>
      </c>
    </row>
    <row r="30" spans="1:95" ht="24.75" customHeight="1">
      <c r="A30" s="33" t="str">
        <f t="shared" si="23"/>
        <v/>
      </c>
      <c r="B30" s="42"/>
      <c r="C30" s="93" t="str">
        <f t="shared" si="24"/>
        <v/>
      </c>
      <c r="D30" s="43"/>
      <c r="E30" s="43"/>
      <c r="F30" s="43"/>
      <c r="G30" s="33" t="str">
        <f t="shared" si="25"/>
        <v/>
      </c>
      <c r="H30" s="84" t="str">
        <f t="shared" si="26"/>
        <v/>
      </c>
      <c r="I30" s="44"/>
      <c r="J30" s="44"/>
      <c r="K30" s="44"/>
      <c r="L30" s="44"/>
      <c r="M30" s="44"/>
      <c r="N30" s="45"/>
      <c r="O30" s="45"/>
      <c r="P30" s="44"/>
      <c r="Q30" s="45"/>
      <c r="R30" s="45"/>
      <c r="S30" s="44"/>
      <c r="T30" s="44"/>
      <c r="U30" s="44"/>
      <c r="V30" s="44"/>
      <c r="W30" s="44"/>
      <c r="X30" s="45"/>
      <c r="Y30" s="46"/>
      <c r="Z30" s="45"/>
      <c r="AA30" s="103"/>
      <c r="AB30" s="9"/>
      <c r="AC30" s="48">
        <f t="shared" si="0"/>
        <v>0</v>
      </c>
      <c r="AD30" s="48">
        <f t="shared" si="1"/>
        <v>0</v>
      </c>
      <c r="AE30" s="48">
        <f t="shared" si="2"/>
        <v>0</v>
      </c>
      <c r="AF30" s="48">
        <f t="shared" si="27"/>
        <v>0</v>
      </c>
      <c r="AG30" s="48">
        <f t="shared" si="3"/>
        <v>0</v>
      </c>
      <c r="AH30" s="14" t="str">
        <f>IF(I30="","",申込書!$AB$6)</f>
        <v/>
      </c>
      <c r="AI30" s="49" t="str">
        <f t="shared" si="4"/>
        <v/>
      </c>
      <c r="AJ30" s="49" t="str">
        <f t="shared" si="5"/>
        <v/>
      </c>
      <c r="AK30" s="50"/>
      <c r="AR30">
        <v>125</v>
      </c>
      <c r="AS30">
        <f t="shared" si="38"/>
        <v>0</v>
      </c>
      <c r="AT30" t="str">
        <f t="shared" si="6"/>
        <v/>
      </c>
      <c r="AU30">
        <f t="shared" si="7"/>
        <v>0</v>
      </c>
      <c r="AV30" t="str">
        <f t="shared" si="8"/>
        <v/>
      </c>
      <c r="AW30" t="str">
        <f t="shared" si="9"/>
        <v/>
      </c>
      <c r="AX30">
        <f t="shared" si="29"/>
        <v>75</v>
      </c>
      <c r="AY30">
        <f t="shared" si="30"/>
        <v>12</v>
      </c>
      <c r="AZ30">
        <v>5</v>
      </c>
      <c r="BA30" t="str">
        <f t="shared" si="10"/>
        <v xml:space="preserve"> </v>
      </c>
      <c r="BB30">
        <v>125</v>
      </c>
      <c r="BC30" t="str">
        <f t="shared" si="31"/>
        <v/>
      </c>
      <c r="BD30" t="str">
        <f t="shared" si="11"/>
        <v>19000100</v>
      </c>
      <c r="BE30" t="str">
        <f t="shared" si="12"/>
        <v/>
      </c>
      <c r="BF30" t="str">
        <f t="shared" si="13"/>
        <v/>
      </c>
      <c r="BG30" t="str">
        <f t="shared" si="14"/>
        <v/>
      </c>
      <c r="BH30">
        <f t="shared" si="15"/>
        <v>0</v>
      </c>
      <c r="BI30">
        <f t="shared" si="16"/>
        <v>0</v>
      </c>
      <c r="BJ30" t="str">
        <f t="shared" si="32"/>
        <v/>
      </c>
      <c r="BK30" s="27" t="str">
        <f>IF(M30="","",VLOOKUP(M30,男子申込一覧表!$AM$6:$AP$10,2,0))</f>
        <v/>
      </c>
      <c r="BL30" s="27" t="str">
        <f>IF(P30="","",VLOOKUP(P30,男子申込一覧表!$AM$6:$AP$10,2,0))</f>
        <v/>
      </c>
      <c r="BM30" s="27" t="str">
        <f>IF(S30="","",VLOOKUP(S30,#REF!,2,0)+IF(AZ30=0,1,0))</f>
        <v/>
      </c>
      <c r="BN30" s="27" t="str">
        <f>IF(M30="","",VLOOKUP(M30,男子申込一覧表!$AM$6:$AP$10,3,0))</f>
        <v/>
      </c>
      <c r="BO30" s="27" t="str">
        <f>IF(M30="","",VLOOKUP(M30,男子申込一覧表!$AM$6:$AP$10,4,0))</f>
        <v/>
      </c>
      <c r="BP30" s="27">
        <f t="shared" si="17"/>
        <v>0</v>
      </c>
      <c r="BQ30" s="27" t="str">
        <f>IF(P30="","",VLOOKUP(P30,男子申込一覧表!$AM$6:$AP$9,3,0))</f>
        <v/>
      </c>
      <c r="BR30" s="27" t="str">
        <f>IF(P30="","",VLOOKUP(P30,男子申込一覧表!$AM$6:$AP$9,4,0))</f>
        <v/>
      </c>
      <c r="BS30" s="27">
        <f t="shared" si="18"/>
        <v>0</v>
      </c>
      <c r="BT30" s="27" t="str">
        <f>IF(S30="","",VLOOKUP(S30,#REF!,3,0))</f>
        <v/>
      </c>
      <c r="BU30" s="27" t="str">
        <f>IF(S30="","",VLOOKUP(S30,#REF!,4,0))</f>
        <v/>
      </c>
      <c r="BV30" s="27" t="str">
        <f t="shared" si="19"/>
        <v>999:99.99</v>
      </c>
      <c r="BW30" s="27" t="str">
        <f t="shared" si="20"/>
        <v>999:99.99</v>
      </c>
      <c r="BX30" s="27" t="str">
        <f t="shared" si="21"/>
        <v>999:99.99</v>
      </c>
      <c r="BY30" s="58" t="str">
        <f t="shared" si="22"/>
        <v>1980/1/1</v>
      </c>
      <c r="CH30" s="3" t="str">
        <f t="shared" si="33"/>
        <v/>
      </c>
      <c r="CI30" s="3" t="str">
        <f t="shared" si="34"/>
        <v/>
      </c>
      <c r="CJ30" s="3">
        <f t="shared" si="35"/>
        <v>0</v>
      </c>
      <c r="CK30" s="3" t="str">
        <f t="shared" si="36"/>
        <v/>
      </c>
      <c r="CL30" s="3">
        <f t="shared" si="37"/>
        <v>0</v>
      </c>
      <c r="CM30" s="3">
        <v>1</v>
      </c>
    </row>
    <row r="31" spans="1:95" ht="24.75" customHeight="1">
      <c r="A31" s="33" t="str">
        <f t="shared" si="23"/>
        <v/>
      </c>
      <c r="B31" s="42"/>
      <c r="C31" s="93" t="str">
        <f t="shared" si="24"/>
        <v/>
      </c>
      <c r="D31" s="43"/>
      <c r="E31" s="43"/>
      <c r="F31" s="43"/>
      <c r="G31" s="33" t="str">
        <f t="shared" si="25"/>
        <v/>
      </c>
      <c r="H31" s="84" t="str">
        <f t="shared" si="26"/>
        <v/>
      </c>
      <c r="I31" s="44"/>
      <c r="J31" s="44"/>
      <c r="K31" s="44"/>
      <c r="L31" s="44"/>
      <c r="M31" s="44"/>
      <c r="N31" s="45"/>
      <c r="O31" s="45"/>
      <c r="P31" s="44"/>
      <c r="Q31" s="45"/>
      <c r="R31" s="45"/>
      <c r="S31" s="44"/>
      <c r="T31" s="44"/>
      <c r="U31" s="44"/>
      <c r="V31" s="44"/>
      <c r="W31" s="44"/>
      <c r="X31" s="45"/>
      <c r="Y31" s="46"/>
      <c r="Z31" s="45"/>
      <c r="AA31" s="103"/>
      <c r="AB31" s="9"/>
      <c r="AC31" s="48">
        <f t="shared" si="0"/>
        <v>0</v>
      </c>
      <c r="AD31" s="48">
        <f t="shared" si="1"/>
        <v>0</v>
      </c>
      <c r="AE31" s="48">
        <f t="shared" si="2"/>
        <v>0</v>
      </c>
      <c r="AF31" s="48">
        <f t="shared" si="27"/>
        <v>0</v>
      </c>
      <c r="AG31" s="48">
        <f t="shared" si="3"/>
        <v>0</v>
      </c>
      <c r="AH31" s="14" t="str">
        <f>IF(I31="","",申込書!$AB$6)</f>
        <v/>
      </c>
      <c r="AI31" s="49" t="str">
        <f t="shared" si="4"/>
        <v/>
      </c>
      <c r="AJ31" s="49" t="str">
        <f t="shared" si="5"/>
        <v/>
      </c>
      <c r="AK31" s="50"/>
      <c r="AR31">
        <v>126</v>
      </c>
      <c r="AS31">
        <f t="shared" si="38"/>
        <v>0</v>
      </c>
      <c r="AT31" t="str">
        <f t="shared" si="6"/>
        <v/>
      </c>
      <c r="AU31">
        <f t="shared" si="7"/>
        <v>0</v>
      </c>
      <c r="AV31" t="str">
        <f t="shared" si="8"/>
        <v/>
      </c>
      <c r="AW31" t="str">
        <f t="shared" si="9"/>
        <v/>
      </c>
      <c r="AX31">
        <f t="shared" si="29"/>
        <v>75</v>
      </c>
      <c r="AY31">
        <f t="shared" si="30"/>
        <v>12</v>
      </c>
      <c r="AZ31">
        <v>5</v>
      </c>
      <c r="BA31" t="str">
        <f t="shared" si="10"/>
        <v xml:space="preserve"> </v>
      </c>
      <c r="BB31">
        <v>126</v>
      </c>
      <c r="BC31" t="str">
        <f t="shared" si="31"/>
        <v/>
      </c>
      <c r="BD31" t="str">
        <f t="shared" si="11"/>
        <v>19000100</v>
      </c>
      <c r="BE31" t="str">
        <f t="shared" si="12"/>
        <v/>
      </c>
      <c r="BF31" t="str">
        <f t="shared" si="13"/>
        <v/>
      </c>
      <c r="BG31" t="str">
        <f t="shared" si="14"/>
        <v/>
      </c>
      <c r="BH31">
        <f t="shared" si="15"/>
        <v>0</v>
      </c>
      <c r="BI31">
        <f t="shared" si="16"/>
        <v>0</v>
      </c>
      <c r="BJ31" t="str">
        <f t="shared" si="32"/>
        <v/>
      </c>
      <c r="BK31" s="27" t="str">
        <f>IF(M31="","",VLOOKUP(M31,男子申込一覧表!$AM$6:$AP$10,2,0))</f>
        <v/>
      </c>
      <c r="BL31" s="27" t="str">
        <f>IF(P31="","",VLOOKUP(P31,男子申込一覧表!$AM$6:$AP$10,2,0))</f>
        <v/>
      </c>
      <c r="BM31" s="27" t="str">
        <f>IF(S31="","",VLOOKUP(S31,#REF!,2,0)+IF(AZ31=0,1,0))</f>
        <v/>
      </c>
      <c r="BN31" s="27" t="str">
        <f>IF(M31="","",VLOOKUP(M31,男子申込一覧表!$AM$6:$AP$10,3,0))</f>
        <v/>
      </c>
      <c r="BO31" s="27" t="str">
        <f>IF(M31="","",VLOOKUP(M31,男子申込一覧表!$AM$6:$AP$10,4,0))</f>
        <v/>
      </c>
      <c r="BP31" s="27">
        <f t="shared" si="17"/>
        <v>0</v>
      </c>
      <c r="BQ31" s="27" t="str">
        <f>IF(P31="","",VLOOKUP(P31,男子申込一覧表!$AM$6:$AP$9,3,0))</f>
        <v/>
      </c>
      <c r="BR31" s="27" t="str">
        <f>IF(P31="","",VLOOKUP(P31,男子申込一覧表!$AM$6:$AP$9,4,0))</f>
        <v/>
      </c>
      <c r="BS31" s="27">
        <f t="shared" si="18"/>
        <v>0</v>
      </c>
      <c r="BT31" s="27" t="str">
        <f>IF(S31="","",VLOOKUP(S31,#REF!,3,0))</f>
        <v/>
      </c>
      <c r="BU31" s="27" t="str">
        <f>IF(S31="","",VLOOKUP(S31,#REF!,4,0))</f>
        <v/>
      </c>
      <c r="BV31" s="27" t="str">
        <f t="shared" si="19"/>
        <v>999:99.99</v>
      </c>
      <c r="BW31" s="27" t="str">
        <f t="shared" si="20"/>
        <v>999:99.99</v>
      </c>
      <c r="BX31" s="27" t="str">
        <f t="shared" si="21"/>
        <v>999:99.99</v>
      </c>
      <c r="BY31" s="58" t="str">
        <f t="shared" si="22"/>
        <v>1980/1/1</v>
      </c>
      <c r="CH31" s="3" t="str">
        <f t="shared" si="33"/>
        <v/>
      </c>
      <c r="CI31" s="3" t="str">
        <f t="shared" si="34"/>
        <v/>
      </c>
      <c r="CJ31" s="3">
        <f t="shared" si="35"/>
        <v>0</v>
      </c>
      <c r="CK31" s="3" t="str">
        <f t="shared" si="36"/>
        <v/>
      </c>
      <c r="CL31" s="3">
        <f t="shared" si="37"/>
        <v>0</v>
      </c>
      <c r="CM31" s="3">
        <v>1</v>
      </c>
    </row>
    <row r="32" spans="1:95" ht="24.75" customHeight="1">
      <c r="A32" s="33" t="str">
        <f t="shared" si="23"/>
        <v/>
      </c>
      <c r="B32" s="42"/>
      <c r="C32" s="93" t="str">
        <f t="shared" si="24"/>
        <v/>
      </c>
      <c r="D32" s="43"/>
      <c r="E32" s="43"/>
      <c r="F32" s="43"/>
      <c r="G32" s="33" t="str">
        <f t="shared" si="25"/>
        <v/>
      </c>
      <c r="H32" s="84" t="str">
        <f t="shared" si="26"/>
        <v/>
      </c>
      <c r="I32" s="44"/>
      <c r="J32" s="44"/>
      <c r="K32" s="44"/>
      <c r="L32" s="44"/>
      <c r="M32" s="44"/>
      <c r="N32" s="45"/>
      <c r="O32" s="45"/>
      <c r="P32" s="44"/>
      <c r="Q32" s="45"/>
      <c r="R32" s="45"/>
      <c r="S32" s="44"/>
      <c r="T32" s="44"/>
      <c r="U32" s="44"/>
      <c r="V32" s="44"/>
      <c r="W32" s="44"/>
      <c r="X32" s="45"/>
      <c r="Y32" s="46"/>
      <c r="Z32" s="45"/>
      <c r="AA32" s="103"/>
      <c r="AB32" s="9"/>
      <c r="AC32" s="48">
        <f t="shared" si="0"/>
        <v>0</v>
      </c>
      <c r="AD32" s="48">
        <f t="shared" si="1"/>
        <v>0</v>
      </c>
      <c r="AE32" s="48">
        <f t="shared" si="2"/>
        <v>0</v>
      </c>
      <c r="AF32" s="48">
        <f t="shared" si="27"/>
        <v>0</v>
      </c>
      <c r="AG32" s="48">
        <f t="shared" si="3"/>
        <v>0</v>
      </c>
      <c r="AH32" s="14" t="str">
        <f>IF(I32="","",申込書!$AB$6)</f>
        <v/>
      </c>
      <c r="AI32" s="49" t="str">
        <f t="shared" si="4"/>
        <v/>
      </c>
      <c r="AJ32" s="49" t="str">
        <f t="shared" si="5"/>
        <v/>
      </c>
      <c r="AK32" s="50"/>
      <c r="AR32">
        <v>127</v>
      </c>
      <c r="AS32">
        <f t="shared" si="38"/>
        <v>0</v>
      </c>
      <c r="AT32" t="str">
        <f t="shared" ref="AT32:AT95" si="39">IF(OR(AV32="",BI32=5),"",AS32)</f>
        <v/>
      </c>
      <c r="AU32">
        <f t="shared" si="7"/>
        <v>0</v>
      </c>
      <c r="AV32" t="str">
        <f t="shared" si="8"/>
        <v/>
      </c>
      <c r="AW32" t="str">
        <f t="shared" si="9"/>
        <v/>
      </c>
      <c r="AX32">
        <f t="shared" si="29"/>
        <v>75</v>
      </c>
      <c r="AY32">
        <f t="shared" si="30"/>
        <v>12</v>
      </c>
      <c r="AZ32">
        <v>5</v>
      </c>
      <c r="BA32" t="str">
        <f t="shared" si="10"/>
        <v xml:space="preserve"> </v>
      </c>
      <c r="BB32">
        <v>127</v>
      </c>
      <c r="BC32" t="str">
        <f t="shared" si="31"/>
        <v/>
      </c>
      <c r="BD32" t="str">
        <f t="shared" si="11"/>
        <v>19000100</v>
      </c>
      <c r="BE32" t="str">
        <f t="shared" si="12"/>
        <v/>
      </c>
      <c r="BF32" t="str">
        <f t="shared" si="13"/>
        <v/>
      </c>
      <c r="BG32" t="str">
        <f t="shared" si="14"/>
        <v/>
      </c>
      <c r="BH32">
        <f t="shared" si="15"/>
        <v>0</v>
      </c>
      <c r="BI32">
        <f t="shared" si="16"/>
        <v>0</v>
      </c>
      <c r="BJ32" t="str">
        <f t="shared" si="32"/>
        <v/>
      </c>
      <c r="BK32" s="27" t="str">
        <f>IF(M32="","",VLOOKUP(M32,男子申込一覧表!$AM$6:$AP$10,2,0))</f>
        <v/>
      </c>
      <c r="BL32" s="27" t="str">
        <f>IF(P32="","",VLOOKUP(P32,男子申込一覧表!$AM$6:$AP$10,2,0))</f>
        <v/>
      </c>
      <c r="BM32" s="27" t="str">
        <f>IF(S32="","",VLOOKUP(S32,#REF!,2,0)+IF(AZ32=0,1,0))</f>
        <v/>
      </c>
      <c r="BN32" s="27" t="str">
        <f>IF(M32="","",VLOOKUP(M32,男子申込一覧表!$AM$6:$AP$10,3,0))</f>
        <v/>
      </c>
      <c r="BO32" s="27" t="str">
        <f>IF(M32="","",VLOOKUP(M32,男子申込一覧表!$AM$6:$AP$10,4,0))</f>
        <v/>
      </c>
      <c r="BP32" s="27">
        <f t="shared" si="17"/>
        <v>0</v>
      </c>
      <c r="BQ32" s="27" t="str">
        <f>IF(P32="","",VLOOKUP(P32,男子申込一覧表!$AM$6:$AP$9,3,0))</f>
        <v/>
      </c>
      <c r="BR32" s="27" t="str">
        <f>IF(P32="","",VLOOKUP(P32,男子申込一覧表!$AM$6:$AP$9,4,0))</f>
        <v/>
      </c>
      <c r="BS32" s="27">
        <f t="shared" si="18"/>
        <v>0</v>
      </c>
      <c r="BT32" s="27" t="str">
        <f>IF(S32="","",VLOOKUP(S32,#REF!,3,0))</f>
        <v/>
      </c>
      <c r="BU32" s="27" t="str">
        <f>IF(S32="","",VLOOKUP(S32,#REF!,4,0))</f>
        <v/>
      </c>
      <c r="BV32" s="27" t="str">
        <f t="shared" si="19"/>
        <v>999:99.99</v>
      </c>
      <c r="BW32" s="27" t="str">
        <f t="shared" si="20"/>
        <v>999:99.99</v>
      </c>
      <c r="BX32" s="27" t="str">
        <f t="shared" si="21"/>
        <v>999:99.99</v>
      </c>
      <c r="BY32" s="58" t="str">
        <f t="shared" si="22"/>
        <v>1980/1/1</v>
      </c>
      <c r="CH32" s="3" t="str">
        <f t="shared" si="33"/>
        <v/>
      </c>
      <c r="CI32" s="3" t="str">
        <f t="shared" si="34"/>
        <v/>
      </c>
      <c r="CJ32" s="3">
        <f t="shared" si="35"/>
        <v>0</v>
      </c>
      <c r="CK32" s="3" t="str">
        <f t="shared" si="36"/>
        <v/>
      </c>
      <c r="CL32" s="3">
        <f t="shared" si="37"/>
        <v>0</v>
      </c>
      <c r="CM32" s="3">
        <v>1</v>
      </c>
    </row>
    <row r="33" spans="1:91" ht="24.75" customHeight="1">
      <c r="A33" s="33" t="str">
        <f t="shared" si="23"/>
        <v/>
      </c>
      <c r="B33" s="42"/>
      <c r="C33" s="93" t="str">
        <f t="shared" si="24"/>
        <v/>
      </c>
      <c r="D33" s="43"/>
      <c r="E33" s="43"/>
      <c r="F33" s="43"/>
      <c r="G33" s="33" t="str">
        <f t="shared" si="25"/>
        <v/>
      </c>
      <c r="H33" s="84" t="str">
        <f t="shared" si="26"/>
        <v/>
      </c>
      <c r="I33" s="44"/>
      <c r="J33" s="44"/>
      <c r="K33" s="44"/>
      <c r="L33" s="44"/>
      <c r="M33" s="44"/>
      <c r="N33" s="45"/>
      <c r="O33" s="45"/>
      <c r="P33" s="44"/>
      <c r="Q33" s="45"/>
      <c r="R33" s="45"/>
      <c r="S33" s="44"/>
      <c r="T33" s="44"/>
      <c r="U33" s="44"/>
      <c r="V33" s="44"/>
      <c r="W33" s="44"/>
      <c r="X33" s="45"/>
      <c r="Y33" s="46"/>
      <c r="Z33" s="45"/>
      <c r="AA33" s="103"/>
      <c r="AB33" s="9"/>
      <c r="AC33" s="48">
        <f t="shared" si="0"/>
        <v>0</v>
      </c>
      <c r="AD33" s="48">
        <f t="shared" si="1"/>
        <v>0</v>
      </c>
      <c r="AE33" s="48">
        <f t="shared" si="2"/>
        <v>0</v>
      </c>
      <c r="AF33" s="48">
        <f t="shared" si="27"/>
        <v>0</v>
      </c>
      <c r="AG33" s="48">
        <f t="shared" si="3"/>
        <v>0</v>
      </c>
      <c r="AH33" s="14" t="str">
        <f>IF(I33="","",申込書!$AB$6)</f>
        <v/>
      </c>
      <c r="AI33" s="49" t="str">
        <f t="shared" si="4"/>
        <v/>
      </c>
      <c r="AJ33" s="49" t="str">
        <f t="shared" si="5"/>
        <v/>
      </c>
      <c r="AK33" s="50"/>
      <c r="AR33">
        <v>128</v>
      </c>
      <c r="AS33">
        <f t="shared" si="38"/>
        <v>0</v>
      </c>
      <c r="AT33" t="str">
        <f t="shared" si="39"/>
        <v/>
      </c>
      <c r="AU33">
        <f t="shared" si="7"/>
        <v>0</v>
      </c>
      <c r="AV33" t="str">
        <f t="shared" si="8"/>
        <v/>
      </c>
      <c r="AW33" t="str">
        <f t="shared" si="9"/>
        <v/>
      </c>
      <c r="AX33">
        <f t="shared" si="29"/>
        <v>75</v>
      </c>
      <c r="AY33">
        <f t="shared" si="30"/>
        <v>12</v>
      </c>
      <c r="AZ33">
        <v>5</v>
      </c>
      <c r="BA33" t="str">
        <f t="shared" si="10"/>
        <v xml:space="preserve"> </v>
      </c>
      <c r="BB33">
        <v>128</v>
      </c>
      <c r="BC33" t="str">
        <f t="shared" si="31"/>
        <v/>
      </c>
      <c r="BD33" t="str">
        <f t="shared" si="11"/>
        <v>19000100</v>
      </c>
      <c r="BE33" t="str">
        <f t="shared" si="12"/>
        <v/>
      </c>
      <c r="BF33" t="str">
        <f t="shared" si="13"/>
        <v/>
      </c>
      <c r="BG33" t="str">
        <f t="shared" si="14"/>
        <v/>
      </c>
      <c r="BH33">
        <f t="shared" si="15"/>
        <v>0</v>
      </c>
      <c r="BI33">
        <f t="shared" si="16"/>
        <v>0</v>
      </c>
      <c r="BJ33" t="str">
        <f t="shared" si="32"/>
        <v/>
      </c>
      <c r="BK33" s="27" t="str">
        <f>IF(M33="","",VLOOKUP(M33,男子申込一覧表!$AM$6:$AP$10,2,0))</f>
        <v/>
      </c>
      <c r="BL33" s="27" t="str">
        <f>IF(P33="","",VLOOKUP(P33,男子申込一覧表!$AM$6:$AP$10,2,0))</f>
        <v/>
      </c>
      <c r="BM33" s="27" t="str">
        <f>IF(S33="","",VLOOKUP(S33,#REF!,2,0)+IF(AZ33=0,1,0))</f>
        <v/>
      </c>
      <c r="BN33" s="27" t="str">
        <f>IF(M33="","",VLOOKUP(M33,男子申込一覧表!$AM$6:$AP$10,3,0))</f>
        <v/>
      </c>
      <c r="BO33" s="27" t="str">
        <f>IF(M33="","",VLOOKUP(M33,男子申込一覧表!$AM$6:$AP$10,4,0))</f>
        <v/>
      </c>
      <c r="BP33" s="27">
        <f t="shared" si="17"/>
        <v>0</v>
      </c>
      <c r="BQ33" s="27" t="str">
        <f>IF(P33="","",VLOOKUP(P33,男子申込一覧表!$AM$6:$AP$9,3,0))</f>
        <v/>
      </c>
      <c r="BR33" s="27" t="str">
        <f>IF(P33="","",VLOOKUP(P33,男子申込一覧表!$AM$6:$AP$9,4,0))</f>
        <v/>
      </c>
      <c r="BS33" s="27">
        <f t="shared" si="18"/>
        <v>0</v>
      </c>
      <c r="BT33" s="27" t="str">
        <f>IF(S33="","",VLOOKUP(S33,#REF!,3,0))</f>
        <v/>
      </c>
      <c r="BU33" s="27" t="str">
        <f>IF(S33="","",VLOOKUP(S33,#REF!,4,0))</f>
        <v/>
      </c>
      <c r="BV33" s="27" t="str">
        <f t="shared" si="19"/>
        <v>999:99.99</v>
      </c>
      <c r="BW33" s="27" t="str">
        <f t="shared" si="20"/>
        <v>999:99.99</v>
      </c>
      <c r="BX33" s="27" t="str">
        <f t="shared" si="21"/>
        <v>999:99.99</v>
      </c>
      <c r="BY33" s="58" t="str">
        <f t="shared" si="22"/>
        <v>1980/1/1</v>
      </c>
      <c r="CH33" s="3" t="str">
        <f t="shared" si="33"/>
        <v/>
      </c>
      <c r="CI33" s="3" t="str">
        <f t="shared" si="34"/>
        <v/>
      </c>
      <c r="CJ33" s="3">
        <f t="shared" si="35"/>
        <v>0</v>
      </c>
      <c r="CK33" s="3" t="str">
        <f t="shared" si="36"/>
        <v/>
      </c>
      <c r="CL33" s="3">
        <f t="shared" si="37"/>
        <v>0</v>
      </c>
      <c r="CM33" s="3">
        <v>1</v>
      </c>
    </row>
    <row r="34" spans="1:91" ht="24.75" customHeight="1">
      <c r="A34" s="33" t="str">
        <f t="shared" si="23"/>
        <v/>
      </c>
      <c r="B34" s="42"/>
      <c r="C34" s="93" t="str">
        <f t="shared" si="24"/>
        <v/>
      </c>
      <c r="D34" s="43"/>
      <c r="E34" s="43"/>
      <c r="F34" s="43"/>
      <c r="G34" s="33" t="str">
        <f t="shared" si="25"/>
        <v/>
      </c>
      <c r="H34" s="84" t="str">
        <f t="shared" si="26"/>
        <v/>
      </c>
      <c r="I34" s="44"/>
      <c r="J34" s="44"/>
      <c r="K34" s="44"/>
      <c r="L34" s="44"/>
      <c r="M34" s="44"/>
      <c r="N34" s="45"/>
      <c r="O34" s="45"/>
      <c r="P34" s="44"/>
      <c r="Q34" s="45"/>
      <c r="R34" s="45"/>
      <c r="S34" s="44"/>
      <c r="T34" s="44"/>
      <c r="U34" s="44"/>
      <c r="V34" s="44"/>
      <c r="W34" s="44"/>
      <c r="X34" s="45"/>
      <c r="Y34" s="46"/>
      <c r="Z34" s="45"/>
      <c r="AA34" s="103"/>
      <c r="AB34" s="9"/>
      <c r="AC34" s="48">
        <f t="shared" si="0"/>
        <v>0</v>
      </c>
      <c r="AD34" s="48">
        <f t="shared" si="1"/>
        <v>0</v>
      </c>
      <c r="AE34" s="48">
        <f t="shared" si="2"/>
        <v>0</v>
      </c>
      <c r="AF34" s="48">
        <f t="shared" si="27"/>
        <v>0</v>
      </c>
      <c r="AG34" s="48">
        <f t="shared" si="3"/>
        <v>0</v>
      </c>
      <c r="AH34" s="14" t="str">
        <f>IF(I34="","",申込書!$AB$6)</f>
        <v/>
      </c>
      <c r="AI34" s="49" t="str">
        <f t="shared" si="4"/>
        <v/>
      </c>
      <c r="AJ34" s="49" t="str">
        <f t="shared" si="5"/>
        <v/>
      </c>
      <c r="AK34" s="50"/>
      <c r="AR34">
        <v>129</v>
      </c>
      <c r="AS34">
        <f t="shared" si="38"/>
        <v>0</v>
      </c>
      <c r="AT34" t="str">
        <f t="shared" si="39"/>
        <v/>
      </c>
      <c r="AU34">
        <f t="shared" si="7"/>
        <v>0</v>
      </c>
      <c r="AV34" t="str">
        <f t="shared" si="8"/>
        <v/>
      </c>
      <c r="AW34" t="str">
        <f t="shared" si="9"/>
        <v/>
      </c>
      <c r="AX34">
        <f t="shared" si="29"/>
        <v>75</v>
      </c>
      <c r="AY34">
        <f t="shared" si="30"/>
        <v>12</v>
      </c>
      <c r="AZ34">
        <v>5</v>
      </c>
      <c r="BA34" t="str">
        <f t="shared" si="10"/>
        <v xml:space="preserve"> </v>
      </c>
      <c r="BB34">
        <v>129</v>
      </c>
      <c r="BC34" t="str">
        <f t="shared" si="31"/>
        <v/>
      </c>
      <c r="BD34" t="str">
        <f t="shared" si="11"/>
        <v>19000100</v>
      </c>
      <c r="BE34" t="str">
        <f t="shared" si="12"/>
        <v/>
      </c>
      <c r="BF34" t="str">
        <f t="shared" si="13"/>
        <v/>
      </c>
      <c r="BG34" t="str">
        <f t="shared" si="14"/>
        <v/>
      </c>
      <c r="BH34">
        <f t="shared" si="15"/>
        <v>0</v>
      </c>
      <c r="BI34">
        <f t="shared" si="16"/>
        <v>0</v>
      </c>
      <c r="BJ34" t="str">
        <f t="shared" si="32"/>
        <v/>
      </c>
      <c r="BK34" s="27" t="str">
        <f>IF(M34="","",VLOOKUP(M34,男子申込一覧表!$AM$6:$AP$10,2,0))</f>
        <v/>
      </c>
      <c r="BL34" s="27" t="str">
        <f>IF(P34="","",VLOOKUP(P34,男子申込一覧表!$AM$6:$AP$10,2,0))</f>
        <v/>
      </c>
      <c r="BM34" s="27" t="str">
        <f>IF(S34="","",VLOOKUP(S34,#REF!,2,0)+IF(AZ34=0,1,0))</f>
        <v/>
      </c>
      <c r="BN34" s="27" t="str">
        <f>IF(M34="","",VLOOKUP(M34,男子申込一覧表!$AM$6:$AP$10,3,0))</f>
        <v/>
      </c>
      <c r="BO34" s="27" t="str">
        <f>IF(M34="","",VLOOKUP(M34,男子申込一覧表!$AM$6:$AP$10,4,0))</f>
        <v/>
      </c>
      <c r="BP34" s="27">
        <f t="shared" si="17"/>
        <v>0</v>
      </c>
      <c r="BQ34" s="27" t="str">
        <f>IF(P34="","",VLOOKUP(P34,男子申込一覧表!$AM$6:$AP$9,3,0))</f>
        <v/>
      </c>
      <c r="BR34" s="27" t="str">
        <f>IF(P34="","",VLOOKUP(P34,男子申込一覧表!$AM$6:$AP$9,4,0))</f>
        <v/>
      </c>
      <c r="BS34" s="27">
        <f t="shared" si="18"/>
        <v>0</v>
      </c>
      <c r="BT34" s="27" t="str">
        <f>IF(S34="","",VLOOKUP(S34,#REF!,3,0))</f>
        <v/>
      </c>
      <c r="BU34" s="27" t="str">
        <f>IF(S34="","",VLOOKUP(S34,#REF!,4,0))</f>
        <v/>
      </c>
      <c r="BV34" s="27" t="str">
        <f t="shared" si="19"/>
        <v>999:99.99</v>
      </c>
      <c r="BW34" s="27" t="str">
        <f t="shared" si="20"/>
        <v>999:99.99</v>
      </c>
      <c r="BX34" s="27" t="str">
        <f t="shared" si="21"/>
        <v>999:99.99</v>
      </c>
      <c r="BY34" s="58" t="str">
        <f t="shared" si="22"/>
        <v>1980/1/1</v>
      </c>
      <c r="CH34" s="3" t="str">
        <f t="shared" si="33"/>
        <v/>
      </c>
      <c r="CI34" s="3" t="str">
        <f t="shared" si="34"/>
        <v/>
      </c>
      <c r="CJ34" s="3">
        <f t="shared" si="35"/>
        <v>0</v>
      </c>
      <c r="CK34" s="3" t="str">
        <f t="shared" si="36"/>
        <v/>
      </c>
      <c r="CL34" s="3">
        <f t="shared" si="37"/>
        <v>0</v>
      </c>
      <c r="CM34" s="3">
        <v>1</v>
      </c>
    </row>
    <row r="35" spans="1:91" ht="24.75" customHeight="1">
      <c r="A35" s="33" t="str">
        <f t="shared" si="23"/>
        <v/>
      </c>
      <c r="B35" s="42"/>
      <c r="C35" s="93" t="str">
        <f t="shared" si="24"/>
        <v/>
      </c>
      <c r="D35" s="43"/>
      <c r="E35" s="43"/>
      <c r="F35" s="43"/>
      <c r="G35" s="33" t="str">
        <f t="shared" si="25"/>
        <v/>
      </c>
      <c r="H35" s="84" t="str">
        <f t="shared" si="26"/>
        <v/>
      </c>
      <c r="I35" s="44"/>
      <c r="J35" s="44"/>
      <c r="K35" s="44"/>
      <c r="L35" s="44"/>
      <c r="M35" s="44"/>
      <c r="N35" s="45"/>
      <c r="O35" s="45"/>
      <c r="P35" s="44"/>
      <c r="Q35" s="45"/>
      <c r="R35" s="45"/>
      <c r="S35" s="44"/>
      <c r="T35" s="44"/>
      <c r="U35" s="44"/>
      <c r="V35" s="44"/>
      <c r="W35" s="44"/>
      <c r="X35" s="45"/>
      <c r="Y35" s="46"/>
      <c r="Z35" s="45"/>
      <c r="AA35" s="103"/>
      <c r="AB35" s="9"/>
      <c r="AC35" s="48">
        <f t="shared" si="0"/>
        <v>0</v>
      </c>
      <c r="AD35" s="48">
        <f t="shared" si="1"/>
        <v>0</v>
      </c>
      <c r="AE35" s="48">
        <f t="shared" si="2"/>
        <v>0</v>
      </c>
      <c r="AF35" s="48">
        <f t="shared" si="27"/>
        <v>0</v>
      </c>
      <c r="AG35" s="48">
        <f t="shared" si="3"/>
        <v>0</v>
      </c>
      <c r="AH35" s="14" t="str">
        <f>IF(I35="","",申込書!$AB$6)</f>
        <v/>
      </c>
      <c r="AI35" s="49" t="str">
        <f t="shared" si="4"/>
        <v/>
      </c>
      <c r="AJ35" s="49" t="str">
        <f t="shared" si="5"/>
        <v/>
      </c>
      <c r="AK35" s="50"/>
      <c r="AR35">
        <v>130</v>
      </c>
      <c r="AS35">
        <f t="shared" si="38"/>
        <v>0</v>
      </c>
      <c r="AT35" t="str">
        <f t="shared" si="39"/>
        <v/>
      </c>
      <c r="AU35">
        <f t="shared" si="7"/>
        <v>0</v>
      </c>
      <c r="AV35" t="str">
        <f t="shared" si="8"/>
        <v/>
      </c>
      <c r="AW35" t="str">
        <f t="shared" si="9"/>
        <v/>
      </c>
      <c r="AX35">
        <f t="shared" si="29"/>
        <v>75</v>
      </c>
      <c r="AY35">
        <f t="shared" si="30"/>
        <v>12</v>
      </c>
      <c r="AZ35">
        <v>5</v>
      </c>
      <c r="BA35" t="str">
        <f t="shared" si="10"/>
        <v xml:space="preserve"> </v>
      </c>
      <c r="BB35">
        <v>130</v>
      </c>
      <c r="BC35" t="str">
        <f t="shared" si="31"/>
        <v/>
      </c>
      <c r="BD35" t="str">
        <f t="shared" si="11"/>
        <v>19000100</v>
      </c>
      <c r="BE35" t="str">
        <f t="shared" si="12"/>
        <v/>
      </c>
      <c r="BF35" t="str">
        <f t="shared" si="13"/>
        <v/>
      </c>
      <c r="BG35" t="str">
        <f t="shared" si="14"/>
        <v/>
      </c>
      <c r="BH35">
        <f t="shared" si="15"/>
        <v>0</v>
      </c>
      <c r="BI35">
        <f t="shared" si="16"/>
        <v>0</v>
      </c>
      <c r="BJ35" t="str">
        <f t="shared" si="32"/>
        <v/>
      </c>
      <c r="BK35" s="27" t="str">
        <f>IF(M35="","",VLOOKUP(M35,男子申込一覧表!$AM$6:$AP$10,2,0))</f>
        <v/>
      </c>
      <c r="BL35" s="27" t="str">
        <f>IF(P35="","",VLOOKUP(P35,男子申込一覧表!$AM$6:$AP$10,2,0))</f>
        <v/>
      </c>
      <c r="BM35" s="27" t="str">
        <f>IF(S35="","",VLOOKUP(S35,#REF!,2,0)+IF(AZ35=0,1,0))</f>
        <v/>
      </c>
      <c r="BN35" s="27" t="str">
        <f>IF(M35="","",VLOOKUP(M35,男子申込一覧表!$AM$6:$AP$10,3,0))</f>
        <v/>
      </c>
      <c r="BO35" s="27" t="str">
        <f>IF(M35="","",VLOOKUP(M35,男子申込一覧表!$AM$6:$AP$10,4,0))</f>
        <v/>
      </c>
      <c r="BP35" s="27">
        <f t="shared" si="17"/>
        <v>0</v>
      </c>
      <c r="BQ35" s="27" t="str">
        <f>IF(P35="","",VLOOKUP(P35,男子申込一覧表!$AM$6:$AP$9,3,0))</f>
        <v/>
      </c>
      <c r="BR35" s="27" t="str">
        <f>IF(P35="","",VLOOKUP(P35,男子申込一覧表!$AM$6:$AP$9,4,0))</f>
        <v/>
      </c>
      <c r="BS35" s="27">
        <f t="shared" si="18"/>
        <v>0</v>
      </c>
      <c r="BT35" s="27" t="str">
        <f>IF(S35="","",VLOOKUP(S35,#REF!,3,0))</f>
        <v/>
      </c>
      <c r="BU35" s="27" t="str">
        <f>IF(S35="","",VLOOKUP(S35,#REF!,4,0))</f>
        <v/>
      </c>
      <c r="BV35" s="27" t="str">
        <f t="shared" si="19"/>
        <v>999:99.99</v>
      </c>
      <c r="BW35" s="27" t="str">
        <f t="shared" si="20"/>
        <v>999:99.99</v>
      </c>
      <c r="BX35" s="27" t="str">
        <f t="shared" si="21"/>
        <v>999:99.99</v>
      </c>
      <c r="BY35" s="58" t="str">
        <f t="shared" si="22"/>
        <v>1980/1/1</v>
      </c>
      <c r="CH35" s="3" t="str">
        <f t="shared" si="33"/>
        <v/>
      </c>
      <c r="CI35" s="3" t="str">
        <f t="shared" si="34"/>
        <v/>
      </c>
      <c r="CJ35" s="3">
        <f t="shared" si="35"/>
        <v>0</v>
      </c>
      <c r="CK35" s="3" t="str">
        <f t="shared" si="36"/>
        <v/>
      </c>
      <c r="CL35" s="3">
        <f t="shared" si="37"/>
        <v>0</v>
      </c>
      <c r="CM35" s="3">
        <v>1</v>
      </c>
    </row>
    <row r="36" spans="1:91" ht="24.75" customHeight="1">
      <c r="A36" s="33" t="str">
        <f>IF(B36="","",A35+1)</f>
        <v/>
      </c>
      <c r="B36" s="42"/>
      <c r="C36" s="93" t="str">
        <f t="shared" si="24"/>
        <v/>
      </c>
      <c r="D36" s="43"/>
      <c r="E36" s="43"/>
      <c r="F36" s="43"/>
      <c r="G36" s="33" t="str">
        <f t="shared" si="25"/>
        <v/>
      </c>
      <c r="H36" s="84" t="str">
        <f t="shared" si="26"/>
        <v/>
      </c>
      <c r="I36" s="44"/>
      <c r="J36" s="44"/>
      <c r="K36" s="44"/>
      <c r="L36" s="44"/>
      <c r="M36" s="44"/>
      <c r="N36" s="45"/>
      <c r="O36" s="45"/>
      <c r="P36" s="44"/>
      <c r="Q36" s="45"/>
      <c r="R36" s="45"/>
      <c r="S36" s="44"/>
      <c r="T36" s="44"/>
      <c r="U36" s="44"/>
      <c r="V36" s="44"/>
      <c r="W36" s="44"/>
      <c r="X36" s="45"/>
      <c r="Y36" s="46"/>
      <c r="Z36" s="45"/>
      <c r="AA36" s="103"/>
      <c r="AB36" s="9"/>
      <c r="AC36" s="48">
        <f t="shared" si="0"/>
        <v>0</v>
      </c>
      <c r="AD36" s="48">
        <f t="shared" si="1"/>
        <v>0</v>
      </c>
      <c r="AE36" s="48">
        <f t="shared" si="2"/>
        <v>0</v>
      </c>
      <c r="AF36" s="48">
        <f t="shared" si="27"/>
        <v>0</v>
      </c>
      <c r="AG36" s="48">
        <f t="shared" si="3"/>
        <v>0</v>
      </c>
      <c r="AH36" s="14" t="str">
        <f>IF(I36="","",申込書!$AB$6)</f>
        <v/>
      </c>
      <c r="AI36" s="49" t="str">
        <f t="shared" si="4"/>
        <v/>
      </c>
      <c r="AJ36" s="49" t="str">
        <f t="shared" si="5"/>
        <v/>
      </c>
      <c r="AK36" s="50"/>
      <c r="AR36">
        <v>131</v>
      </c>
      <c r="AS36">
        <f t="shared" si="38"/>
        <v>0</v>
      </c>
      <c r="AT36" t="str">
        <f t="shared" si="39"/>
        <v/>
      </c>
      <c r="AU36">
        <f t="shared" si="7"/>
        <v>0</v>
      </c>
      <c r="AV36" t="str">
        <f t="shared" si="8"/>
        <v/>
      </c>
      <c r="AW36" t="str">
        <f t="shared" si="9"/>
        <v/>
      </c>
      <c r="AX36">
        <f t="shared" si="29"/>
        <v>75</v>
      </c>
      <c r="AY36">
        <f t="shared" si="30"/>
        <v>12</v>
      </c>
      <c r="AZ36">
        <v>5</v>
      </c>
      <c r="BA36" t="str">
        <f t="shared" si="10"/>
        <v xml:space="preserve"> </v>
      </c>
      <c r="BB36">
        <v>131</v>
      </c>
      <c r="BC36" t="str">
        <f t="shared" si="31"/>
        <v/>
      </c>
      <c r="BD36" t="str">
        <f t="shared" si="11"/>
        <v>19000100</v>
      </c>
      <c r="BE36" t="str">
        <f t="shared" si="12"/>
        <v/>
      </c>
      <c r="BF36" t="str">
        <f t="shared" si="13"/>
        <v/>
      </c>
      <c r="BG36" t="str">
        <f t="shared" si="14"/>
        <v/>
      </c>
      <c r="BH36">
        <f t="shared" si="15"/>
        <v>0</v>
      </c>
      <c r="BI36">
        <f t="shared" si="16"/>
        <v>0</v>
      </c>
      <c r="BJ36" t="str">
        <f t="shared" si="32"/>
        <v/>
      </c>
      <c r="BK36" s="27" t="str">
        <f>IF(M36="","",VLOOKUP(M36,男子申込一覧表!$AM$6:$AP$10,2,0))</f>
        <v/>
      </c>
      <c r="BL36" s="27" t="str">
        <f>IF(P36="","",VLOOKUP(P36,男子申込一覧表!$AM$6:$AP$10,2,0))</f>
        <v/>
      </c>
      <c r="BM36" s="27" t="str">
        <f>IF(S36="","",VLOOKUP(S36,#REF!,2,0)+IF(AZ36=0,1,0))</f>
        <v/>
      </c>
      <c r="BN36" s="27" t="str">
        <f>IF(M36="","",VLOOKUP(M36,男子申込一覧表!$AM$6:$AP$10,3,0))</f>
        <v/>
      </c>
      <c r="BO36" s="27" t="str">
        <f>IF(M36="","",VLOOKUP(M36,男子申込一覧表!$AM$6:$AP$10,4,0))</f>
        <v/>
      </c>
      <c r="BP36" s="27">
        <f t="shared" si="17"/>
        <v>0</v>
      </c>
      <c r="BQ36" s="27" t="str">
        <f>IF(P36="","",VLOOKUP(P36,男子申込一覧表!$AM$6:$AP$9,3,0))</f>
        <v/>
      </c>
      <c r="BR36" s="27" t="str">
        <f>IF(P36="","",VLOOKUP(P36,男子申込一覧表!$AM$6:$AP$9,4,0))</f>
        <v/>
      </c>
      <c r="BS36" s="27">
        <f t="shared" si="18"/>
        <v>0</v>
      </c>
      <c r="BT36" s="27" t="str">
        <f>IF(S36="","",VLOOKUP(S36,#REF!,3,0))</f>
        <v/>
      </c>
      <c r="BU36" s="27" t="str">
        <f>IF(S36="","",VLOOKUP(S36,#REF!,4,0))</f>
        <v/>
      </c>
      <c r="BV36" s="27" t="str">
        <f t="shared" si="19"/>
        <v>999:99.99</v>
      </c>
      <c r="BW36" s="27" t="str">
        <f t="shared" si="20"/>
        <v>999:99.99</v>
      </c>
      <c r="BX36" s="27" t="str">
        <f t="shared" si="21"/>
        <v>999:99.99</v>
      </c>
      <c r="BY36" s="58" t="str">
        <f t="shared" si="22"/>
        <v>1980/1/1</v>
      </c>
      <c r="CH36" s="3" t="str">
        <f t="shared" si="33"/>
        <v/>
      </c>
      <c r="CI36" s="3" t="str">
        <f t="shared" si="34"/>
        <v/>
      </c>
      <c r="CJ36" s="3">
        <f t="shared" si="35"/>
        <v>0</v>
      </c>
      <c r="CK36" s="3" t="str">
        <f t="shared" si="36"/>
        <v/>
      </c>
      <c r="CL36" s="3">
        <f t="shared" si="37"/>
        <v>0</v>
      </c>
      <c r="CM36" s="3">
        <v>1</v>
      </c>
    </row>
    <row r="37" spans="1:91" ht="24.75" customHeight="1">
      <c r="A37" s="33" t="str">
        <f>IF(B37="","",A36+1)</f>
        <v/>
      </c>
      <c r="B37" s="42"/>
      <c r="C37" s="93" t="str">
        <f t="shared" si="24"/>
        <v/>
      </c>
      <c r="D37" s="43"/>
      <c r="E37" s="43"/>
      <c r="F37" s="43"/>
      <c r="G37" s="33" t="str">
        <f t="shared" si="25"/>
        <v/>
      </c>
      <c r="H37" s="84" t="str">
        <f t="shared" si="26"/>
        <v/>
      </c>
      <c r="I37" s="44"/>
      <c r="J37" s="44"/>
      <c r="K37" s="44"/>
      <c r="L37" s="44"/>
      <c r="M37" s="44"/>
      <c r="N37" s="45"/>
      <c r="O37" s="45"/>
      <c r="P37" s="44"/>
      <c r="Q37" s="45"/>
      <c r="R37" s="45"/>
      <c r="S37" s="44"/>
      <c r="T37" s="44"/>
      <c r="U37" s="44"/>
      <c r="V37" s="44"/>
      <c r="W37" s="44"/>
      <c r="X37" s="45"/>
      <c r="Y37" s="46"/>
      <c r="Z37" s="45"/>
      <c r="AA37" s="103"/>
      <c r="AB37" s="9"/>
      <c r="AC37" s="48">
        <f t="shared" si="0"/>
        <v>0</v>
      </c>
      <c r="AD37" s="48">
        <f t="shared" si="1"/>
        <v>0</v>
      </c>
      <c r="AE37" s="48">
        <f t="shared" si="2"/>
        <v>0</v>
      </c>
      <c r="AF37" s="48">
        <f t="shared" si="27"/>
        <v>0</v>
      </c>
      <c r="AG37" s="48">
        <f t="shared" si="3"/>
        <v>0</v>
      </c>
      <c r="AH37" s="14" t="str">
        <f>IF(I37="","",申込書!$AB$6)</f>
        <v/>
      </c>
      <c r="AI37" s="49" t="str">
        <f t="shared" si="4"/>
        <v/>
      </c>
      <c r="AJ37" s="49" t="str">
        <f t="shared" si="5"/>
        <v/>
      </c>
      <c r="AK37" s="50"/>
      <c r="AR37">
        <v>132</v>
      </c>
      <c r="AS37">
        <f t="shared" si="38"/>
        <v>0</v>
      </c>
      <c r="AT37" t="str">
        <f t="shared" si="39"/>
        <v/>
      </c>
      <c r="AU37">
        <f t="shared" si="7"/>
        <v>0</v>
      </c>
      <c r="AV37" t="str">
        <f t="shared" si="8"/>
        <v/>
      </c>
      <c r="AW37" t="str">
        <f t="shared" si="9"/>
        <v/>
      </c>
      <c r="AX37">
        <f t="shared" si="29"/>
        <v>75</v>
      </c>
      <c r="AY37">
        <f t="shared" si="30"/>
        <v>12</v>
      </c>
      <c r="AZ37">
        <v>5</v>
      </c>
      <c r="BA37" t="str">
        <f t="shared" si="10"/>
        <v xml:space="preserve"> </v>
      </c>
      <c r="BB37">
        <v>132</v>
      </c>
      <c r="BC37" t="str">
        <f t="shared" si="31"/>
        <v/>
      </c>
      <c r="BD37" t="str">
        <f t="shared" si="11"/>
        <v>19000100</v>
      </c>
      <c r="BE37" t="str">
        <f t="shared" si="12"/>
        <v/>
      </c>
      <c r="BF37" t="str">
        <f t="shared" si="13"/>
        <v/>
      </c>
      <c r="BG37" t="str">
        <f t="shared" si="14"/>
        <v/>
      </c>
      <c r="BH37">
        <f t="shared" si="15"/>
        <v>0</v>
      </c>
      <c r="BI37">
        <f t="shared" si="16"/>
        <v>0</v>
      </c>
      <c r="BJ37" t="str">
        <f t="shared" si="32"/>
        <v/>
      </c>
      <c r="BK37" s="27" t="str">
        <f>IF(M37="","",VLOOKUP(M37,男子申込一覧表!$AM$6:$AP$10,2,0))</f>
        <v/>
      </c>
      <c r="BL37" s="27" t="str">
        <f>IF(P37="","",VLOOKUP(P37,男子申込一覧表!$AM$6:$AP$10,2,0))</f>
        <v/>
      </c>
      <c r="BM37" s="27" t="str">
        <f>IF(S37="","",VLOOKUP(S37,#REF!,2,0)+IF(AZ37=0,1,0))</f>
        <v/>
      </c>
      <c r="BN37" s="27" t="str">
        <f>IF(M37="","",VLOOKUP(M37,男子申込一覧表!$AM$6:$AP$10,3,0))</f>
        <v/>
      </c>
      <c r="BO37" s="27" t="str">
        <f>IF(M37="","",VLOOKUP(M37,男子申込一覧表!$AM$6:$AP$10,4,0))</f>
        <v/>
      </c>
      <c r="BP37" s="27">
        <f t="shared" si="17"/>
        <v>0</v>
      </c>
      <c r="BQ37" s="27" t="str">
        <f>IF(P37="","",VLOOKUP(P37,男子申込一覧表!$AM$6:$AP$9,3,0))</f>
        <v/>
      </c>
      <c r="BR37" s="27" t="str">
        <f>IF(P37="","",VLOOKUP(P37,男子申込一覧表!$AM$6:$AP$9,4,0))</f>
        <v/>
      </c>
      <c r="BS37" s="27">
        <f t="shared" si="18"/>
        <v>0</v>
      </c>
      <c r="BT37" s="27" t="str">
        <f>IF(S37="","",VLOOKUP(S37,#REF!,3,0))</f>
        <v/>
      </c>
      <c r="BU37" s="27" t="str">
        <f>IF(S37="","",VLOOKUP(S37,#REF!,4,0))</f>
        <v/>
      </c>
      <c r="BV37" s="27" t="str">
        <f t="shared" si="19"/>
        <v>999:99.99</v>
      </c>
      <c r="BW37" s="27" t="str">
        <f t="shared" si="20"/>
        <v>999:99.99</v>
      </c>
      <c r="BX37" s="27" t="str">
        <f t="shared" si="21"/>
        <v>999:99.99</v>
      </c>
      <c r="BY37" s="58" t="str">
        <f t="shared" si="22"/>
        <v>1980/1/1</v>
      </c>
      <c r="CH37" s="3" t="str">
        <f t="shared" si="33"/>
        <v/>
      </c>
      <c r="CI37" s="3" t="str">
        <f t="shared" si="34"/>
        <v/>
      </c>
      <c r="CJ37" s="3">
        <f t="shared" si="35"/>
        <v>0</v>
      </c>
      <c r="CK37" s="3" t="str">
        <f t="shared" si="36"/>
        <v/>
      </c>
      <c r="CL37" s="3">
        <f t="shared" si="37"/>
        <v>0</v>
      </c>
      <c r="CM37" s="3">
        <v>1</v>
      </c>
    </row>
    <row r="38" spans="1:91" ht="24.75" customHeight="1">
      <c r="A38" s="33" t="str">
        <f>IF(B38="","",A37+1)</f>
        <v/>
      </c>
      <c r="B38" s="42"/>
      <c r="C38" s="93" t="str">
        <f t="shared" si="24"/>
        <v/>
      </c>
      <c r="D38" s="43"/>
      <c r="E38" s="43"/>
      <c r="F38" s="43"/>
      <c r="G38" s="33" t="str">
        <f t="shared" si="25"/>
        <v/>
      </c>
      <c r="H38" s="84" t="str">
        <f t="shared" si="26"/>
        <v/>
      </c>
      <c r="I38" s="44"/>
      <c r="J38" s="44"/>
      <c r="K38" s="44"/>
      <c r="L38" s="44"/>
      <c r="M38" s="44"/>
      <c r="N38" s="45"/>
      <c r="O38" s="45"/>
      <c r="P38" s="44"/>
      <c r="Q38" s="45"/>
      <c r="R38" s="45"/>
      <c r="S38" s="44"/>
      <c r="T38" s="44"/>
      <c r="U38" s="44"/>
      <c r="V38" s="44"/>
      <c r="W38" s="44"/>
      <c r="X38" s="45"/>
      <c r="Y38" s="46"/>
      <c r="Z38" s="45"/>
      <c r="AA38" s="103"/>
      <c r="AB38" s="9"/>
      <c r="AC38" s="48">
        <f t="shared" ref="AC38:AC69" si="40">IF(M38="リレーのみ",0,IF(M38="",0,1))</f>
        <v>0</v>
      </c>
      <c r="AD38" s="48">
        <f t="shared" ref="AD38:AD69" si="41">IF(P38="",0,1)</f>
        <v>0</v>
      </c>
      <c r="AE38" s="48">
        <f t="shared" ref="AE38:AE69" si="42">IF(S38="",0,1)</f>
        <v>0</v>
      </c>
      <c r="AF38" s="48">
        <f t="shared" si="27"/>
        <v>0</v>
      </c>
      <c r="AG38" s="48">
        <f t="shared" ref="AG38:AG69" si="43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44">IF(OR(I38="",Y38=""),"",LEFT(Y38,2)&amp;RIGHT(Y38,3))</f>
        <v/>
      </c>
      <c r="AJ38" s="49" t="str">
        <f t="shared" ref="AJ38:AJ69" si="45">IF(OR(J38="",Z38=""),"",Z38)</f>
        <v/>
      </c>
      <c r="AK38" s="50"/>
      <c r="AR38">
        <v>133</v>
      </c>
      <c r="AS38">
        <f t="shared" si="38"/>
        <v>0</v>
      </c>
      <c r="AT38" t="str">
        <f t="shared" si="39"/>
        <v/>
      </c>
      <c r="AU38">
        <f t="shared" ref="AU38:AU69" si="46">LEN(TRIM(I38))+LEN(TRIM(J38))</f>
        <v>0</v>
      </c>
      <c r="AV38" t="str">
        <f t="shared" ref="AV38:AV69" si="47">IF(AND(M38="",P38=""),"",IF(AU38=2,TRIM(I38)&amp;"      "&amp;TRIM(J38),IF(AU38=3,TRIM(I38)&amp;"    "&amp;TRIM(J38),IF(AU38=4,TRIM(I38)&amp;"  "&amp;TRIM(J38),TRIM(I38)&amp;TRIM(J38)))))</f>
        <v/>
      </c>
      <c r="AW38" t="str">
        <f t="shared" ref="AW38:AW69" si="48">IF(AV38="","",I38&amp;"  "&amp;J38)</f>
        <v/>
      </c>
      <c r="AX38">
        <f t="shared" si="29"/>
        <v>75</v>
      </c>
      <c r="AY38">
        <f t="shared" si="30"/>
        <v>12</v>
      </c>
      <c r="AZ38">
        <v>5</v>
      </c>
      <c r="BA38" t="str">
        <f t="shared" ref="BA38:BA69" si="49">K38&amp;" "&amp;L38</f>
        <v xml:space="preserve"> </v>
      </c>
      <c r="BB38">
        <v>133</v>
      </c>
      <c r="BC38" t="str">
        <f t="shared" si="31"/>
        <v/>
      </c>
      <c r="BD38" t="str">
        <f t="shared" ref="BD38:BD69" si="50">YEAR(B38)&amp;RIGHT("0"&amp;MONTH(B38),2)&amp;RIGHT("0"&amp;DAY(B38),2)</f>
        <v>19000100</v>
      </c>
      <c r="BE38" t="str">
        <f t="shared" ref="BE38:BE69" si="51">IF(B38="","",5)</f>
        <v/>
      </c>
      <c r="BF38" t="str">
        <f t="shared" ref="BF38:BF69" si="52">IF(B38="","",0)</f>
        <v/>
      </c>
      <c r="BG38" t="str">
        <f t="shared" ref="BG38:BG69" si="53">IF(B38="","",INT(($AP$2-BD38)/10000))</f>
        <v/>
      </c>
      <c r="BH38">
        <f t="shared" ref="BH38:BH69" si="54">IF(D38="100歳",1,IF(D38="他チーム",5,0))</f>
        <v>0</v>
      </c>
      <c r="BI38">
        <f t="shared" ref="BI38:BI69" si="55">IF(I38="",0,IF(AND(Y38="",Z38=""),0,5))</f>
        <v>0</v>
      </c>
      <c r="BJ38" t="str">
        <f t="shared" si="32"/>
        <v/>
      </c>
      <c r="BK38" s="27" t="str">
        <f>IF(M38="","",VLOOKUP(M38,男子申込一覧表!$AM$6:$AP$10,2,0))</f>
        <v/>
      </c>
      <c r="BL38" s="27" t="str">
        <f>IF(P38="","",VLOOKUP(P38,男子申込一覧表!$AM$6:$AP$10,2,0))</f>
        <v/>
      </c>
      <c r="BM38" s="27" t="str">
        <f>IF(S38="","",VLOOKUP(S38,#REF!,2,0)+IF(AZ38=0,1,0))</f>
        <v/>
      </c>
      <c r="BN38" s="27" t="str">
        <f>IF(M38="","",VLOOKUP(M38,男子申込一覧表!$AM$6:$AP$10,3,0))</f>
        <v/>
      </c>
      <c r="BO38" s="27" t="str">
        <f>IF(M38="","",VLOOKUP(M38,男子申込一覧表!$AM$6:$AP$10,4,0))</f>
        <v/>
      </c>
      <c r="BP38" s="27">
        <f t="shared" ref="BP38:BP69" si="56">IF(O38="オープン",5,0)</f>
        <v>0</v>
      </c>
      <c r="BQ38" s="27" t="str">
        <f>IF(P38="","",VLOOKUP(P38,男子申込一覧表!$AM$6:$AP$9,3,0))</f>
        <v/>
      </c>
      <c r="BR38" s="27" t="str">
        <f>IF(P38="","",VLOOKUP(P38,男子申込一覧表!$AM$6:$AP$9,4,0))</f>
        <v/>
      </c>
      <c r="BS38" s="27">
        <f t="shared" ref="BS38:BS69" si="57">IF(R38="オープン",5,0)</f>
        <v>0</v>
      </c>
      <c r="BT38" s="27" t="str">
        <f>IF(S38="","",VLOOKUP(S38,#REF!,3,0))</f>
        <v/>
      </c>
      <c r="BU38" s="27" t="str">
        <f>IF(S38="","",VLOOKUP(S38,#REF!,4,0))</f>
        <v/>
      </c>
      <c r="BV38" s="27" t="str">
        <f t="shared" ref="BV38:BV69" si="58">IF(N38="","999:99.99"," "&amp;LEFT(RIGHT("        "&amp;TEXT(N38,"0.00"),7),2)&amp;":"&amp;RIGHT(TEXT(N38,"0.00"),5))</f>
        <v>999:99.99</v>
      </c>
      <c r="BW38" s="27" t="str">
        <f t="shared" ref="BW38:BW69" si="59">IF(Q38="","999:99.99"," "&amp;LEFT(RIGHT("        "&amp;TEXT(Q38,"0.00"),7),2)&amp;":"&amp;RIGHT(TEXT(Q38,"0.00"),5))</f>
        <v>999:99.99</v>
      </c>
      <c r="BX38" s="27" t="str">
        <f t="shared" ref="BX38:BX69" si="60">IF(X38="","999:99.99"," "&amp;LEFT(RIGHT("        "&amp;TEXT(X38,"0.00"),7),2)&amp;":"&amp;RIGHT(TEXT(X38,"0.00"),5))</f>
        <v>999:99.99</v>
      </c>
      <c r="BY38" s="58" t="str">
        <f t="shared" ref="BY38:BY69" si="61">IF(B38="","1980/1/1",B38)</f>
        <v>1980/1/1</v>
      </c>
      <c r="CH38" s="3" t="str">
        <f t="shared" si="33"/>
        <v/>
      </c>
      <c r="CI38" s="3" t="str">
        <f t="shared" si="34"/>
        <v/>
      </c>
      <c r="CJ38" s="3">
        <f t="shared" si="35"/>
        <v>0</v>
      </c>
      <c r="CK38" s="3" t="str">
        <f t="shared" si="36"/>
        <v/>
      </c>
      <c r="CL38" s="3">
        <f t="shared" si="37"/>
        <v>0</v>
      </c>
      <c r="CM38" s="3">
        <v>1</v>
      </c>
    </row>
    <row r="39" spans="1:91" ht="24.75" customHeight="1">
      <c r="A39" s="33" t="str">
        <f>IF(B39="","",A38+1)</f>
        <v/>
      </c>
      <c r="B39" s="42"/>
      <c r="C39" s="93" t="str">
        <f t="shared" si="24"/>
        <v/>
      </c>
      <c r="D39" s="43"/>
      <c r="E39" s="43"/>
      <c r="F39" s="43"/>
      <c r="G39" s="33" t="str">
        <f t="shared" si="25"/>
        <v/>
      </c>
      <c r="H39" s="84" t="str">
        <f t="shared" si="26"/>
        <v/>
      </c>
      <c r="I39" s="44"/>
      <c r="J39" s="44"/>
      <c r="K39" s="44"/>
      <c r="L39" s="44"/>
      <c r="M39" s="44"/>
      <c r="N39" s="45"/>
      <c r="O39" s="45"/>
      <c r="P39" s="44"/>
      <c r="Q39" s="45"/>
      <c r="R39" s="45"/>
      <c r="S39" s="44"/>
      <c r="T39" s="44"/>
      <c r="U39" s="44"/>
      <c r="V39" s="44"/>
      <c r="W39" s="44"/>
      <c r="X39" s="45"/>
      <c r="Y39" s="46"/>
      <c r="Z39" s="45"/>
      <c r="AA39" s="103"/>
      <c r="AB39" s="9"/>
      <c r="AC39" s="48">
        <f t="shared" si="40"/>
        <v>0</v>
      </c>
      <c r="AD39" s="48">
        <f t="shared" si="41"/>
        <v>0</v>
      </c>
      <c r="AE39" s="48">
        <f t="shared" si="42"/>
        <v>0</v>
      </c>
      <c r="AF39" s="48">
        <f t="shared" si="27"/>
        <v>0</v>
      </c>
      <c r="AG39" s="48">
        <f t="shared" si="43"/>
        <v>0</v>
      </c>
      <c r="AH39" s="14" t="str">
        <f>IF(I39="","",申込書!$AB$6)</f>
        <v/>
      </c>
      <c r="AI39" s="49" t="str">
        <f t="shared" si="44"/>
        <v/>
      </c>
      <c r="AJ39" s="49" t="str">
        <f t="shared" si="45"/>
        <v/>
      </c>
      <c r="AK39" s="50"/>
      <c r="AR39">
        <v>134</v>
      </c>
      <c r="AS39">
        <f t="shared" si="38"/>
        <v>0</v>
      </c>
      <c r="AT39" t="str">
        <f t="shared" si="39"/>
        <v/>
      </c>
      <c r="AU39">
        <f t="shared" si="46"/>
        <v>0</v>
      </c>
      <c r="AV39" t="str">
        <f t="shared" si="47"/>
        <v/>
      </c>
      <c r="AW39" t="str">
        <f t="shared" si="48"/>
        <v/>
      </c>
      <c r="AX39">
        <f t="shared" si="29"/>
        <v>75</v>
      </c>
      <c r="AY39">
        <f t="shared" si="30"/>
        <v>12</v>
      </c>
      <c r="AZ39">
        <v>5</v>
      </c>
      <c r="BA39" t="str">
        <f t="shared" si="49"/>
        <v xml:space="preserve"> </v>
      </c>
      <c r="BB39">
        <v>134</v>
      </c>
      <c r="BC39" t="str">
        <f t="shared" si="31"/>
        <v/>
      </c>
      <c r="BD39" t="str">
        <f t="shared" si="50"/>
        <v>19000100</v>
      </c>
      <c r="BE39" t="str">
        <f t="shared" si="51"/>
        <v/>
      </c>
      <c r="BF39" t="str">
        <f t="shared" si="52"/>
        <v/>
      </c>
      <c r="BG39" t="str">
        <f t="shared" si="53"/>
        <v/>
      </c>
      <c r="BH39">
        <f t="shared" si="54"/>
        <v>0</v>
      </c>
      <c r="BI39">
        <f t="shared" si="55"/>
        <v>0</v>
      </c>
      <c r="BJ39" t="str">
        <f t="shared" si="32"/>
        <v/>
      </c>
      <c r="BK39" s="27" t="str">
        <f>IF(M39="","",VLOOKUP(M39,男子申込一覧表!$AM$6:$AP$10,2,0))</f>
        <v/>
      </c>
      <c r="BL39" s="27" t="str">
        <f>IF(P39="","",VLOOKUP(P39,男子申込一覧表!$AM$6:$AP$10,2,0))</f>
        <v/>
      </c>
      <c r="BM39" s="27" t="str">
        <f>IF(S39="","",VLOOKUP(S39,#REF!,2,0)+IF(AZ39=0,1,0))</f>
        <v/>
      </c>
      <c r="BN39" s="27" t="str">
        <f>IF(M39="","",VLOOKUP(M39,男子申込一覧表!$AM$6:$AP$10,3,0))</f>
        <v/>
      </c>
      <c r="BO39" s="27" t="str">
        <f>IF(M39="","",VLOOKUP(M39,男子申込一覧表!$AM$6:$AP$10,4,0))</f>
        <v/>
      </c>
      <c r="BP39" s="27">
        <f t="shared" si="56"/>
        <v>0</v>
      </c>
      <c r="BQ39" s="27" t="str">
        <f>IF(P39="","",VLOOKUP(P39,男子申込一覧表!$AM$6:$AP$9,3,0))</f>
        <v/>
      </c>
      <c r="BR39" s="27" t="str">
        <f>IF(P39="","",VLOOKUP(P39,男子申込一覧表!$AM$6:$AP$9,4,0))</f>
        <v/>
      </c>
      <c r="BS39" s="27">
        <f t="shared" si="57"/>
        <v>0</v>
      </c>
      <c r="BT39" s="27" t="str">
        <f>IF(S39="","",VLOOKUP(S39,#REF!,3,0))</f>
        <v/>
      </c>
      <c r="BU39" s="27" t="str">
        <f>IF(S39="","",VLOOKUP(S39,#REF!,4,0))</f>
        <v/>
      </c>
      <c r="BV39" s="27" t="str">
        <f t="shared" si="58"/>
        <v>999:99.99</v>
      </c>
      <c r="BW39" s="27" t="str">
        <f t="shared" si="59"/>
        <v>999:99.99</v>
      </c>
      <c r="BX39" s="27" t="str">
        <f t="shared" si="60"/>
        <v>999:99.99</v>
      </c>
      <c r="BY39" s="58" t="str">
        <f t="shared" si="61"/>
        <v>1980/1/1</v>
      </c>
      <c r="CH39" s="3" t="str">
        <f t="shared" si="33"/>
        <v/>
      </c>
      <c r="CI39" s="3" t="str">
        <f t="shared" si="34"/>
        <v/>
      </c>
      <c r="CJ39" s="3">
        <f t="shared" si="35"/>
        <v>0</v>
      </c>
      <c r="CK39" s="3" t="str">
        <f t="shared" si="36"/>
        <v/>
      </c>
      <c r="CL39" s="3">
        <f t="shared" si="37"/>
        <v>0</v>
      </c>
      <c r="CM39" s="3">
        <v>1</v>
      </c>
    </row>
    <row r="40" spans="1:91" ht="24.75" customHeight="1">
      <c r="A40" s="33" t="str">
        <f t="shared" ref="A40:A103" si="62">IF(B40="","",A39+1)</f>
        <v/>
      </c>
      <c r="B40" s="42"/>
      <c r="C40" s="93" t="str">
        <f t="shared" si="24"/>
        <v/>
      </c>
      <c r="D40" s="43"/>
      <c r="E40" s="43"/>
      <c r="F40" s="43"/>
      <c r="G40" s="33" t="str">
        <f t="shared" si="25"/>
        <v/>
      </c>
      <c r="H40" s="84" t="str">
        <f t="shared" si="26"/>
        <v/>
      </c>
      <c r="I40" s="44"/>
      <c r="J40" s="44"/>
      <c r="K40" s="44"/>
      <c r="L40" s="44"/>
      <c r="M40" s="44"/>
      <c r="N40" s="45"/>
      <c r="O40" s="45"/>
      <c r="P40" s="44"/>
      <c r="Q40" s="45"/>
      <c r="R40" s="45"/>
      <c r="S40" s="44"/>
      <c r="T40" s="44"/>
      <c r="U40" s="44"/>
      <c r="V40" s="44"/>
      <c r="W40" s="44"/>
      <c r="X40" s="45"/>
      <c r="Y40" s="46"/>
      <c r="Z40" s="45"/>
      <c r="AA40" s="103"/>
      <c r="AB40" s="9"/>
      <c r="AC40" s="48">
        <f t="shared" si="40"/>
        <v>0</v>
      </c>
      <c r="AD40" s="48">
        <f t="shared" si="41"/>
        <v>0</v>
      </c>
      <c r="AE40" s="48">
        <f t="shared" si="42"/>
        <v>0</v>
      </c>
      <c r="AF40" s="48">
        <f t="shared" si="27"/>
        <v>0</v>
      </c>
      <c r="AG40" s="48">
        <f t="shared" si="43"/>
        <v>0</v>
      </c>
      <c r="AH40" s="14" t="str">
        <f>IF(I40="","",申込書!$AB$6)</f>
        <v/>
      </c>
      <c r="AI40" s="49" t="str">
        <f t="shared" si="44"/>
        <v/>
      </c>
      <c r="AJ40" s="49" t="str">
        <f t="shared" si="45"/>
        <v/>
      </c>
      <c r="AK40" s="50"/>
      <c r="AR40">
        <v>135</v>
      </c>
      <c r="AS40">
        <f t="shared" si="38"/>
        <v>0</v>
      </c>
      <c r="AT40" t="str">
        <f t="shared" si="39"/>
        <v/>
      </c>
      <c r="AU40">
        <f t="shared" si="46"/>
        <v>0</v>
      </c>
      <c r="AV40" t="str">
        <f t="shared" si="47"/>
        <v/>
      </c>
      <c r="AW40" t="str">
        <f t="shared" si="48"/>
        <v/>
      </c>
      <c r="AX40">
        <f t="shared" si="29"/>
        <v>75</v>
      </c>
      <c r="AY40">
        <f t="shared" si="30"/>
        <v>12</v>
      </c>
      <c r="AZ40">
        <v>5</v>
      </c>
      <c r="BA40" t="str">
        <f t="shared" si="49"/>
        <v xml:space="preserve"> </v>
      </c>
      <c r="BB40">
        <v>135</v>
      </c>
      <c r="BC40" t="str">
        <f t="shared" si="31"/>
        <v/>
      </c>
      <c r="BD40" t="str">
        <f t="shared" si="50"/>
        <v>19000100</v>
      </c>
      <c r="BE40" t="str">
        <f t="shared" si="51"/>
        <v/>
      </c>
      <c r="BF40" t="str">
        <f t="shared" si="52"/>
        <v/>
      </c>
      <c r="BG40" t="str">
        <f t="shared" si="53"/>
        <v/>
      </c>
      <c r="BH40">
        <f t="shared" si="54"/>
        <v>0</v>
      </c>
      <c r="BI40">
        <f t="shared" si="55"/>
        <v>0</v>
      </c>
      <c r="BJ40" t="str">
        <f t="shared" si="32"/>
        <v/>
      </c>
      <c r="BK40" s="27" t="str">
        <f>IF(M40="","",VLOOKUP(M40,男子申込一覧表!$AM$6:$AP$10,2,0))</f>
        <v/>
      </c>
      <c r="BL40" s="27" t="str">
        <f>IF(P40="","",VLOOKUP(P40,男子申込一覧表!$AM$6:$AP$10,2,0))</f>
        <v/>
      </c>
      <c r="BM40" s="27" t="str">
        <f>IF(S40="","",VLOOKUP(S40,#REF!,2,0)+IF(AZ40=0,1,0))</f>
        <v/>
      </c>
      <c r="BN40" s="27" t="str">
        <f>IF(M40="","",VLOOKUP(M40,男子申込一覧表!$AM$6:$AP$10,3,0))</f>
        <v/>
      </c>
      <c r="BO40" s="27" t="str">
        <f>IF(M40="","",VLOOKUP(M40,男子申込一覧表!$AM$6:$AP$10,4,0))</f>
        <v/>
      </c>
      <c r="BP40" s="27">
        <f t="shared" si="56"/>
        <v>0</v>
      </c>
      <c r="BQ40" s="27" t="str">
        <f>IF(P40="","",VLOOKUP(P40,男子申込一覧表!$AM$6:$AP$9,3,0))</f>
        <v/>
      </c>
      <c r="BR40" s="27" t="str">
        <f>IF(P40="","",VLOOKUP(P40,男子申込一覧表!$AM$6:$AP$9,4,0))</f>
        <v/>
      </c>
      <c r="BS40" s="27">
        <f t="shared" si="57"/>
        <v>0</v>
      </c>
      <c r="BT40" s="27" t="str">
        <f>IF(S40="","",VLOOKUP(S40,#REF!,3,0))</f>
        <v/>
      </c>
      <c r="BU40" s="27" t="str">
        <f>IF(S40="","",VLOOKUP(S40,#REF!,4,0))</f>
        <v/>
      </c>
      <c r="BV40" s="27" t="str">
        <f t="shared" si="58"/>
        <v>999:99.99</v>
      </c>
      <c r="BW40" s="27" t="str">
        <f t="shared" si="59"/>
        <v>999:99.99</v>
      </c>
      <c r="BX40" s="27" t="str">
        <f t="shared" si="60"/>
        <v>999:99.99</v>
      </c>
      <c r="BY40" s="58" t="str">
        <f t="shared" si="61"/>
        <v>1980/1/1</v>
      </c>
      <c r="CH40" s="3" t="str">
        <f t="shared" si="33"/>
        <v/>
      </c>
      <c r="CI40" s="3" t="str">
        <f t="shared" si="34"/>
        <v/>
      </c>
      <c r="CJ40" s="3">
        <f t="shared" si="35"/>
        <v>0</v>
      </c>
      <c r="CK40" s="3" t="str">
        <f t="shared" si="36"/>
        <v/>
      </c>
      <c r="CL40" s="3">
        <f t="shared" si="37"/>
        <v>0</v>
      </c>
      <c r="CM40" s="3">
        <v>1</v>
      </c>
    </row>
    <row r="41" spans="1:91" ht="24.75" customHeight="1">
      <c r="A41" s="33" t="str">
        <f t="shared" si="62"/>
        <v/>
      </c>
      <c r="B41" s="42"/>
      <c r="C41" s="93" t="str">
        <f t="shared" si="24"/>
        <v/>
      </c>
      <c r="D41" s="43"/>
      <c r="E41" s="43"/>
      <c r="F41" s="43"/>
      <c r="G41" s="33" t="str">
        <f t="shared" si="25"/>
        <v/>
      </c>
      <c r="H41" s="84" t="str">
        <f t="shared" si="26"/>
        <v/>
      </c>
      <c r="I41" s="44"/>
      <c r="J41" s="44"/>
      <c r="K41" s="44"/>
      <c r="L41" s="44"/>
      <c r="M41" s="44"/>
      <c r="N41" s="45"/>
      <c r="O41" s="45"/>
      <c r="P41" s="44"/>
      <c r="Q41" s="45"/>
      <c r="R41" s="45"/>
      <c r="S41" s="44"/>
      <c r="T41" s="44"/>
      <c r="U41" s="44"/>
      <c r="V41" s="44"/>
      <c r="W41" s="44"/>
      <c r="X41" s="45"/>
      <c r="Y41" s="46"/>
      <c r="Z41" s="45"/>
      <c r="AA41" s="103"/>
      <c r="AB41" s="9"/>
      <c r="AC41" s="48">
        <f t="shared" si="40"/>
        <v>0</v>
      </c>
      <c r="AD41" s="48">
        <f t="shared" si="41"/>
        <v>0</v>
      </c>
      <c r="AE41" s="48">
        <f t="shared" si="42"/>
        <v>0</v>
      </c>
      <c r="AF41" s="48">
        <f t="shared" si="27"/>
        <v>0</v>
      </c>
      <c r="AG41" s="48">
        <f t="shared" si="43"/>
        <v>0</v>
      </c>
      <c r="AH41" s="14" t="str">
        <f>IF(I41="","",申込書!$AB$6)</f>
        <v/>
      </c>
      <c r="AI41" s="49" t="str">
        <f t="shared" si="44"/>
        <v/>
      </c>
      <c r="AJ41" s="49" t="str">
        <f t="shared" si="45"/>
        <v/>
      </c>
      <c r="AK41" s="50"/>
      <c r="AR41">
        <v>136</v>
      </c>
      <c r="AS41">
        <f t="shared" si="38"/>
        <v>0</v>
      </c>
      <c r="AT41" t="str">
        <f t="shared" si="39"/>
        <v/>
      </c>
      <c r="AU41">
        <f t="shared" si="46"/>
        <v>0</v>
      </c>
      <c r="AV41" t="str">
        <f t="shared" si="47"/>
        <v/>
      </c>
      <c r="AW41" t="str">
        <f t="shared" si="48"/>
        <v/>
      </c>
      <c r="AX41">
        <f t="shared" si="29"/>
        <v>75</v>
      </c>
      <c r="AY41">
        <f t="shared" si="30"/>
        <v>12</v>
      </c>
      <c r="AZ41">
        <v>5</v>
      </c>
      <c r="BA41" t="str">
        <f t="shared" si="49"/>
        <v xml:space="preserve"> </v>
      </c>
      <c r="BB41">
        <v>136</v>
      </c>
      <c r="BC41" t="str">
        <f t="shared" si="31"/>
        <v/>
      </c>
      <c r="BD41" t="str">
        <f t="shared" si="50"/>
        <v>19000100</v>
      </c>
      <c r="BE41" t="str">
        <f t="shared" si="51"/>
        <v/>
      </c>
      <c r="BF41" t="str">
        <f t="shared" si="52"/>
        <v/>
      </c>
      <c r="BG41" t="str">
        <f t="shared" si="53"/>
        <v/>
      </c>
      <c r="BH41">
        <f t="shared" si="54"/>
        <v>0</v>
      </c>
      <c r="BI41">
        <f t="shared" si="55"/>
        <v>0</v>
      </c>
      <c r="BJ41" t="str">
        <f t="shared" si="32"/>
        <v/>
      </c>
      <c r="BK41" s="27" t="str">
        <f>IF(M41="","",VLOOKUP(M41,男子申込一覧表!$AM$6:$AP$10,2,0))</f>
        <v/>
      </c>
      <c r="BL41" s="27" t="str">
        <f>IF(P41="","",VLOOKUP(P41,男子申込一覧表!$AM$6:$AP$10,2,0))</f>
        <v/>
      </c>
      <c r="BM41" s="27" t="str">
        <f>IF(S41="","",VLOOKUP(S41,#REF!,2,0)+IF(AZ41=0,1,0))</f>
        <v/>
      </c>
      <c r="BN41" s="27" t="str">
        <f>IF(M41="","",VLOOKUP(M41,男子申込一覧表!$AM$6:$AP$10,3,0))</f>
        <v/>
      </c>
      <c r="BO41" s="27" t="str">
        <f>IF(M41="","",VLOOKUP(M41,男子申込一覧表!$AM$6:$AP$10,4,0))</f>
        <v/>
      </c>
      <c r="BP41" s="27">
        <f t="shared" si="56"/>
        <v>0</v>
      </c>
      <c r="BQ41" s="27" t="str">
        <f>IF(P41="","",VLOOKUP(P41,男子申込一覧表!$AM$6:$AP$9,3,0))</f>
        <v/>
      </c>
      <c r="BR41" s="27" t="str">
        <f>IF(P41="","",VLOOKUP(P41,男子申込一覧表!$AM$6:$AP$9,4,0))</f>
        <v/>
      </c>
      <c r="BS41" s="27">
        <f t="shared" si="57"/>
        <v>0</v>
      </c>
      <c r="BT41" s="27" t="str">
        <f>IF(S41="","",VLOOKUP(S41,#REF!,3,0))</f>
        <v/>
      </c>
      <c r="BU41" s="27" t="str">
        <f>IF(S41="","",VLOOKUP(S41,#REF!,4,0))</f>
        <v/>
      </c>
      <c r="BV41" s="27" t="str">
        <f t="shared" si="58"/>
        <v>999:99.99</v>
      </c>
      <c r="BW41" s="27" t="str">
        <f t="shared" si="59"/>
        <v>999:99.99</v>
      </c>
      <c r="BX41" s="27" t="str">
        <f t="shared" si="60"/>
        <v>999:99.99</v>
      </c>
      <c r="BY41" s="58" t="str">
        <f t="shared" si="61"/>
        <v>1980/1/1</v>
      </c>
      <c r="CH41" s="3" t="str">
        <f t="shared" si="33"/>
        <v/>
      </c>
      <c r="CI41" s="3" t="str">
        <f t="shared" si="34"/>
        <v/>
      </c>
      <c r="CJ41" s="3">
        <f t="shared" si="35"/>
        <v>0</v>
      </c>
      <c r="CK41" s="3" t="str">
        <f t="shared" si="36"/>
        <v/>
      </c>
      <c r="CL41" s="3">
        <f t="shared" si="37"/>
        <v>0</v>
      </c>
      <c r="CM41" s="3">
        <v>1</v>
      </c>
    </row>
    <row r="42" spans="1:91" ht="24.75" customHeight="1">
      <c r="A42" s="33" t="str">
        <f t="shared" si="62"/>
        <v/>
      </c>
      <c r="B42" s="42"/>
      <c r="C42" s="93" t="str">
        <f t="shared" si="24"/>
        <v/>
      </c>
      <c r="D42" s="43"/>
      <c r="E42" s="43"/>
      <c r="F42" s="43"/>
      <c r="G42" s="33" t="str">
        <f t="shared" si="25"/>
        <v/>
      </c>
      <c r="H42" s="84" t="str">
        <f t="shared" si="26"/>
        <v/>
      </c>
      <c r="I42" s="44"/>
      <c r="J42" s="44"/>
      <c r="K42" s="44"/>
      <c r="L42" s="44"/>
      <c r="M42" s="44"/>
      <c r="N42" s="45"/>
      <c r="O42" s="45"/>
      <c r="P42" s="44"/>
      <c r="Q42" s="45"/>
      <c r="R42" s="45"/>
      <c r="S42" s="44"/>
      <c r="T42" s="44"/>
      <c r="U42" s="44"/>
      <c r="V42" s="44"/>
      <c r="W42" s="44"/>
      <c r="X42" s="45"/>
      <c r="Y42" s="46"/>
      <c r="Z42" s="45"/>
      <c r="AA42" s="103"/>
      <c r="AB42" s="9"/>
      <c r="AC42" s="48">
        <f t="shared" si="40"/>
        <v>0</v>
      </c>
      <c r="AD42" s="48">
        <f t="shared" si="41"/>
        <v>0</v>
      </c>
      <c r="AE42" s="48">
        <f t="shared" si="42"/>
        <v>0</v>
      </c>
      <c r="AF42" s="48">
        <f t="shared" si="27"/>
        <v>0</v>
      </c>
      <c r="AG42" s="48">
        <f t="shared" si="43"/>
        <v>0</v>
      </c>
      <c r="AH42" s="14" t="str">
        <f>IF(I42="","",申込書!$AB$6)</f>
        <v/>
      </c>
      <c r="AI42" s="49" t="str">
        <f t="shared" si="44"/>
        <v/>
      </c>
      <c r="AJ42" s="49" t="str">
        <f t="shared" si="45"/>
        <v/>
      </c>
      <c r="AK42" s="50"/>
      <c r="AR42">
        <v>137</v>
      </c>
      <c r="AS42">
        <f t="shared" si="38"/>
        <v>0</v>
      </c>
      <c r="AT42" t="str">
        <f t="shared" si="39"/>
        <v/>
      </c>
      <c r="AU42">
        <f t="shared" si="46"/>
        <v>0</v>
      </c>
      <c r="AV42" t="str">
        <f t="shared" si="47"/>
        <v/>
      </c>
      <c r="AW42" t="str">
        <f t="shared" si="48"/>
        <v/>
      </c>
      <c r="AX42">
        <f t="shared" si="29"/>
        <v>75</v>
      </c>
      <c r="AY42">
        <f t="shared" si="30"/>
        <v>12</v>
      </c>
      <c r="AZ42">
        <v>5</v>
      </c>
      <c r="BA42" t="str">
        <f t="shared" si="49"/>
        <v xml:space="preserve"> </v>
      </c>
      <c r="BB42">
        <v>137</v>
      </c>
      <c r="BC42" t="str">
        <f t="shared" si="31"/>
        <v/>
      </c>
      <c r="BD42" t="str">
        <f t="shared" si="50"/>
        <v>19000100</v>
      </c>
      <c r="BE42" t="str">
        <f t="shared" si="51"/>
        <v/>
      </c>
      <c r="BF42" t="str">
        <f t="shared" si="52"/>
        <v/>
      </c>
      <c r="BG42" t="str">
        <f t="shared" si="53"/>
        <v/>
      </c>
      <c r="BH42">
        <f t="shared" si="54"/>
        <v>0</v>
      </c>
      <c r="BI42">
        <f t="shared" si="55"/>
        <v>0</v>
      </c>
      <c r="BJ42" t="str">
        <f t="shared" si="32"/>
        <v/>
      </c>
      <c r="BK42" s="27" t="str">
        <f>IF(M42="","",VLOOKUP(M42,男子申込一覧表!$AM$6:$AP$10,2,0))</f>
        <v/>
      </c>
      <c r="BL42" s="27" t="str">
        <f>IF(P42="","",VLOOKUP(P42,男子申込一覧表!$AM$6:$AP$10,2,0))</f>
        <v/>
      </c>
      <c r="BM42" s="27" t="str">
        <f>IF(S42="","",VLOOKUP(S42,#REF!,2,0)+IF(AZ42=0,1,0))</f>
        <v/>
      </c>
      <c r="BN42" s="27" t="str">
        <f>IF(M42="","",VLOOKUP(M42,男子申込一覧表!$AM$6:$AP$10,3,0))</f>
        <v/>
      </c>
      <c r="BO42" s="27" t="str">
        <f>IF(M42="","",VLOOKUP(M42,男子申込一覧表!$AM$6:$AP$10,4,0))</f>
        <v/>
      </c>
      <c r="BP42" s="27">
        <f t="shared" si="56"/>
        <v>0</v>
      </c>
      <c r="BQ42" s="27" t="str">
        <f>IF(P42="","",VLOOKUP(P42,男子申込一覧表!$AM$6:$AP$9,3,0))</f>
        <v/>
      </c>
      <c r="BR42" s="27" t="str">
        <f>IF(P42="","",VLOOKUP(P42,男子申込一覧表!$AM$6:$AP$9,4,0))</f>
        <v/>
      </c>
      <c r="BS42" s="27">
        <f t="shared" si="57"/>
        <v>0</v>
      </c>
      <c r="BT42" s="27" t="str">
        <f>IF(S42="","",VLOOKUP(S42,#REF!,3,0))</f>
        <v/>
      </c>
      <c r="BU42" s="27" t="str">
        <f>IF(S42="","",VLOOKUP(S42,#REF!,4,0))</f>
        <v/>
      </c>
      <c r="BV42" s="27" t="str">
        <f t="shared" si="58"/>
        <v>999:99.99</v>
      </c>
      <c r="BW42" s="27" t="str">
        <f t="shared" si="59"/>
        <v>999:99.99</v>
      </c>
      <c r="BX42" s="27" t="str">
        <f t="shared" si="60"/>
        <v>999:99.99</v>
      </c>
      <c r="BY42" s="58" t="str">
        <f t="shared" si="61"/>
        <v>1980/1/1</v>
      </c>
      <c r="CH42" s="3" t="str">
        <f t="shared" si="33"/>
        <v/>
      </c>
      <c r="CI42" s="3" t="str">
        <f t="shared" si="34"/>
        <v/>
      </c>
      <c r="CJ42" s="3">
        <f t="shared" si="35"/>
        <v>0</v>
      </c>
      <c r="CK42" s="3" t="str">
        <f t="shared" si="36"/>
        <v/>
      </c>
      <c r="CL42" s="3">
        <f t="shared" si="37"/>
        <v>0</v>
      </c>
      <c r="CM42" s="3">
        <v>1</v>
      </c>
    </row>
    <row r="43" spans="1:91" ht="24.75" customHeight="1">
      <c r="A43" s="33" t="str">
        <f t="shared" si="62"/>
        <v/>
      </c>
      <c r="B43" s="42"/>
      <c r="C43" s="93" t="str">
        <f t="shared" si="24"/>
        <v/>
      </c>
      <c r="D43" s="43"/>
      <c r="E43" s="43"/>
      <c r="F43" s="43"/>
      <c r="G43" s="33" t="str">
        <f t="shared" si="25"/>
        <v/>
      </c>
      <c r="H43" s="84" t="str">
        <f t="shared" si="26"/>
        <v/>
      </c>
      <c r="I43" s="44"/>
      <c r="J43" s="44"/>
      <c r="K43" s="44"/>
      <c r="L43" s="44"/>
      <c r="M43" s="44"/>
      <c r="N43" s="45"/>
      <c r="O43" s="45"/>
      <c r="P43" s="44"/>
      <c r="Q43" s="45"/>
      <c r="R43" s="45"/>
      <c r="S43" s="44"/>
      <c r="T43" s="44"/>
      <c r="U43" s="44"/>
      <c r="V43" s="44"/>
      <c r="W43" s="44"/>
      <c r="X43" s="45"/>
      <c r="Y43" s="46"/>
      <c r="Z43" s="45"/>
      <c r="AA43" s="103"/>
      <c r="AB43" s="9"/>
      <c r="AC43" s="48">
        <f t="shared" si="40"/>
        <v>0</v>
      </c>
      <c r="AD43" s="48">
        <f t="shared" si="41"/>
        <v>0</v>
      </c>
      <c r="AE43" s="48">
        <f t="shared" si="42"/>
        <v>0</v>
      </c>
      <c r="AF43" s="48">
        <f t="shared" si="27"/>
        <v>0</v>
      </c>
      <c r="AG43" s="48">
        <f t="shared" si="43"/>
        <v>0</v>
      </c>
      <c r="AH43" s="14" t="str">
        <f>IF(I43="","",申込書!$AB$6)</f>
        <v/>
      </c>
      <c r="AI43" s="49" t="str">
        <f t="shared" si="44"/>
        <v/>
      </c>
      <c r="AJ43" s="49" t="str">
        <f t="shared" si="45"/>
        <v/>
      </c>
      <c r="AK43" s="50"/>
      <c r="AR43">
        <v>138</v>
      </c>
      <c r="AS43">
        <f t="shared" si="38"/>
        <v>0</v>
      </c>
      <c r="AT43" t="str">
        <f t="shared" si="39"/>
        <v/>
      </c>
      <c r="AU43">
        <f t="shared" si="46"/>
        <v>0</v>
      </c>
      <c r="AV43" t="str">
        <f t="shared" si="47"/>
        <v/>
      </c>
      <c r="AW43" t="str">
        <f t="shared" si="48"/>
        <v/>
      </c>
      <c r="AX43">
        <f t="shared" si="29"/>
        <v>75</v>
      </c>
      <c r="AY43">
        <f t="shared" si="30"/>
        <v>12</v>
      </c>
      <c r="AZ43">
        <v>5</v>
      </c>
      <c r="BA43" t="str">
        <f t="shared" si="49"/>
        <v xml:space="preserve"> </v>
      </c>
      <c r="BB43">
        <v>138</v>
      </c>
      <c r="BC43" t="str">
        <f t="shared" si="31"/>
        <v/>
      </c>
      <c r="BD43" t="str">
        <f t="shared" si="50"/>
        <v>19000100</v>
      </c>
      <c r="BE43" t="str">
        <f t="shared" si="51"/>
        <v/>
      </c>
      <c r="BF43" t="str">
        <f t="shared" si="52"/>
        <v/>
      </c>
      <c r="BG43" t="str">
        <f t="shared" si="53"/>
        <v/>
      </c>
      <c r="BH43">
        <f t="shared" si="54"/>
        <v>0</v>
      </c>
      <c r="BI43">
        <f t="shared" si="55"/>
        <v>0</v>
      </c>
      <c r="BJ43" t="str">
        <f t="shared" si="32"/>
        <v/>
      </c>
      <c r="BK43" s="27" t="str">
        <f>IF(M43="","",VLOOKUP(M43,男子申込一覧表!$AM$6:$AP$10,2,0))</f>
        <v/>
      </c>
      <c r="BL43" s="27" t="str">
        <f>IF(P43="","",VLOOKUP(P43,男子申込一覧表!$AM$6:$AP$10,2,0))</f>
        <v/>
      </c>
      <c r="BM43" s="27" t="str">
        <f>IF(S43="","",VLOOKUP(S43,#REF!,2,0)+IF(AZ43=0,1,0))</f>
        <v/>
      </c>
      <c r="BN43" s="27" t="str">
        <f>IF(M43="","",VLOOKUP(M43,男子申込一覧表!$AM$6:$AP$10,3,0))</f>
        <v/>
      </c>
      <c r="BO43" s="27" t="str">
        <f>IF(M43="","",VLOOKUP(M43,男子申込一覧表!$AM$6:$AP$10,4,0))</f>
        <v/>
      </c>
      <c r="BP43" s="27">
        <f t="shared" si="56"/>
        <v>0</v>
      </c>
      <c r="BQ43" s="27" t="str">
        <f>IF(P43="","",VLOOKUP(P43,男子申込一覧表!$AM$6:$AP$9,3,0))</f>
        <v/>
      </c>
      <c r="BR43" s="27" t="str">
        <f>IF(P43="","",VLOOKUP(P43,男子申込一覧表!$AM$6:$AP$9,4,0))</f>
        <v/>
      </c>
      <c r="BS43" s="27">
        <f t="shared" si="57"/>
        <v>0</v>
      </c>
      <c r="BT43" s="27" t="str">
        <f>IF(S43="","",VLOOKUP(S43,#REF!,3,0))</f>
        <v/>
      </c>
      <c r="BU43" s="27" t="str">
        <f>IF(S43="","",VLOOKUP(S43,#REF!,4,0))</f>
        <v/>
      </c>
      <c r="BV43" s="27" t="str">
        <f t="shared" si="58"/>
        <v>999:99.99</v>
      </c>
      <c r="BW43" s="27" t="str">
        <f t="shared" si="59"/>
        <v>999:99.99</v>
      </c>
      <c r="BX43" s="27" t="str">
        <f t="shared" si="60"/>
        <v>999:99.99</v>
      </c>
      <c r="BY43" s="58" t="str">
        <f t="shared" si="61"/>
        <v>1980/1/1</v>
      </c>
      <c r="CH43" s="3" t="str">
        <f t="shared" si="33"/>
        <v/>
      </c>
      <c r="CI43" s="3" t="str">
        <f t="shared" si="34"/>
        <v/>
      </c>
      <c r="CJ43" s="3">
        <f t="shared" si="35"/>
        <v>0</v>
      </c>
      <c r="CK43" s="3" t="str">
        <f t="shared" si="36"/>
        <v/>
      </c>
      <c r="CL43" s="3">
        <f t="shared" si="37"/>
        <v>0</v>
      </c>
      <c r="CM43" s="3">
        <v>1</v>
      </c>
    </row>
    <row r="44" spans="1:91" ht="24.75" customHeight="1">
      <c r="A44" s="33" t="str">
        <f t="shared" si="62"/>
        <v/>
      </c>
      <c r="B44" s="42"/>
      <c r="C44" s="93" t="str">
        <f t="shared" si="24"/>
        <v/>
      </c>
      <c r="D44" s="43"/>
      <c r="E44" s="43"/>
      <c r="F44" s="43"/>
      <c r="G44" s="33" t="str">
        <f t="shared" si="25"/>
        <v/>
      </c>
      <c r="H44" s="84" t="str">
        <f t="shared" si="26"/>
        <v/>
      </c>
      <c r="I44" s="44"/>
      <c r="J44" s="44"/>
      <c r="K44" s="44"/>
      <c r="L44" s="44"/>
      <c r="M44" s="44"/>
      <c r="N44" s="45"/>
      <c r="O44" s="45"/>
      <c r="P44" s="44"/>
      <c r="Q44" s="45"/>
      <c r="R44" s="45"/>
      <c r="S44" s="44"/>
      <c r="T44" s="44"/>
      <c r="U44" s="44"/>
      <c r="V44" s="44"/>
      <c r="W44" s="44"/>
      <c r="X44" s="45"/>
      <c r="Y44" s="46"/>
      <c r="Z44" s="45"/>
      <c r="AA44" s="103"/>
      <c r="AB44" s="9"/>
      <c r="AC44" s="48">
        <f t="shared" si="40"/>
        <v>0</v>
      </c>
      <c r="AD44" s="48">
        <f t="shared" si="41"/>
        <v>0</v>
      </c>
      <c r="AE44" s="48">
        <f t="shared" si="42"/>
        <v>0</v>
      </c>
      <c r="AF44" s="48">
        <f t="shared" si="27"/>
        <v>0</v>
      </c>
      <c r="AG44" s="48">
        <f t="shared" si="43"/>
        <v>0</v>
      </c>
      <c r="AH44" s="14" t="str">
        <f>IF(I44="","",申込書!$AB$6)</f>
        <v/>
      </c>
      <c r="AI44" s="49" t="str">
        <f t="shared" si="44"/>
        <v/>
      </c>
      <c r="AJ44" s="49" t="str">
        <f t="shared" si="45"/>
        <v/>
      </c>
      <c r="AK44" s="50"/>
      <c r="AR44">
        <v>139</v>
      </c>
      <c r="AS44">
        <f t="shared" si="38"/>
        <v>0</v>
      </c>
      <c r="AT44" t="str">
        <f t="shared" si="39"/>
        <v/>
      </c>
      <c r="AU44">
        <f t="shared" si="46"/>
        <v>0</v>
      </c>
      <c r="AV44" t="str">
        <f t="shared" si="47"/>
        <v/>
      </c>
      <c r="AW44" t="str">
        <f t="shared" si="48"/>
        <v/>
      </c>
      <c r="AX44">
        <f t="shared" si="29"/>
        <v>75</v>
      </c>
      <c r="AY44">
        <f t="shared" si="30"/>
        <v>12</v>
      </c>
      <c r="AZ44">
        <v>5</v>
      </c>
      <c r="BA44" t="str">
        <f t="shared" si="49"/>
        <v xml:space="preserve"> </v>
      </c>
      <c r="BB44">
        <v>139</v>
      </c>
      <c r="BC44" t="str">
        <f t="shared" si="31"/>
        <v/>
      </c>
      <c r="BD44" t="str">
        <f t="shared" si="50"/>
        <v>19000100</v>
      </c>
      <c r="BE44" t="str">
        <f t="shared" si="51"/>
        <v/>
      </c>
      <c r="BF44" t="str">
        <f t="shared" si="52"/>
        <v/>
      </c>
      <c r="BG44" t="str">
        <f t="shared" si="53"/>
        <v/>
      </c>
      <c r="BH44">
        <f t="shared" si="54"/>
        <v>0</v>
      </c>
      <c r="BI44">
        <f t="shared" si="55"/>
        <v>0</v>
      </c>
      <c r="BJ44" t="str">
        <f t="shared" si="32"/>
        <v/>
      </c>
      <c r="BK44" s="27" t="str">
        <f>IF(M44="","",VLOOKUP(M44,男子申込一覧表!$AM$6:$AP$10,2,0))</f>
        <v/>
      </c>
      <c r="BL44" s="27" t="str">
        <f>IF(P44="","",VLOOKUP(P44,男子申込一覧表!$AM$6:$AP$10,2,0))</f>
        <v/>
      </c>
      <c r="BM44" s="27" t="str">
        <f>IF(S44="","",VLOOKUP(S44,#REF!,2,0)+IF(AZ44=0,1,0))</f>
        <v/>
      </c>
      <c r="BN44" s="27" t="str">
        <f>IF(M44="","",VLOOKUP(M44,男子申込一覧表!$AM$6:$AP$10,3,0))</f>
        <v/>
      </c>
      <c r="BO44" s="27" t="str">
        <f>IF(M44="","",VLOOKUP(M44,男子申込一覧表!$AM$6:$AP$10,4,0))</f>
        <v/>
      </c>
      <c r="BP44" s="27">
        <f t="shared" si="56"/>
        <v>0</v>
      </c>
      <c r="BQ44" s="27" t="str">
        <f>IF(P44="","",VLOOKUP(P44,男子申込一覧表!$AM$6:$AP$9,3,0))</f>
        <v/>
      </c>
      <c r="BR44" s="27" t="str">
        <f>IF(P44="","",VLOOKUP(P44,男子申込一覧表!$AM$6:$AP$9,4,0))</f>
        <v/>
      </c>
      <c r="BS44" s="27">
        <f t="shared" si="57"/>
        <v>0</v>
      </c>
      <c r="BT44" s="27" t="str">
        <f>IF(S44="","",VLOOKUP(S44,#REF!,3,0))</f>
        <v/>
      </c>
      <c r="BU44" s="27" t="str">
        <f>IF(S44="","",VLOOKUP(S44,#REF!,4,0))</f>
        <v/>
      </c>
      <c r="BV44" s="27" t="str">
        <f t="shared" si="58"/>
        <v>999:99.99</v>
      </c>
      <c r="BW44" s="27" t="str">
        <f t="shared" si="59"/>
        <v>999:99.99</v>
      </c>
      <c r="BX44" s="27" t="str">
        <f t="shared" si="60"/>
        <v>999:99.99</v>
      </c>
      <c r="BY44" s="58" t="str">
        <f t="shared" si="61"/>
        <v>1980/1/1</v>
      </c>
      <c r="CH44" s="3" t="str">
        <f t="shared" si="33"/>
        <v/>
      </c>
      <c r="CI44" s="3" t="str">
        <f t="shared" si="34"/>
        <v/>
      </c>
      <c r="CJ44" s="3">
        <f t="shared" si="35"/>
        <v>0</v>
      </c>
      <c r="CK44" s="3" t="str">
        <f t="shared" si="36"/>
        <v/>
      </c>
      <c r="CL44" s="3">
        <f t="shared" si="37"/>
        <v>0</v>
      </c>
      <c r="CM44" s="3">
        <v>1</v>
      </c>
    </row>
    <row r="45" spans="1:91" ht="24.75" customHeight="1">
      <c r="A45" s="33" t="str">
        <f t="shared" si="62"/>
        <v/>
      </c>
      <c r="B45" s="42"/>
      <c r="C45" s="93" t="str">
        <f t="shared" si="24"/>
        <v/>
      </c>
      <c r="D45" s="43"/>
      <c r="E45" s="43"/>
      <c r="F45" s="43"/>
      <c r="G45" s="33" t="str">
        <f t="shared" si="25"/>
        <v/>
      </c>
      <c r="H45" s="84" t="str">
        <f t="shared" si="26"/>
        <v/>
      </c>
      <c r="I45" s="44"/>
      <c r="J45" s="44"/>
      <c r="K45" s="44"/>
      <c r="L45" s="44"/>
      <c r="M45" s="44"/>
      <c r="N45" s="45"/>
      <c r="O45" s="45"/>
      <c r="P45" s="44"/>
      <c r="Q45" s="45"/>
      <c r="R45" s="45"/>
      <c r="S45" s="44"/>
      <c r="T45" s="44"/>
      <c r="U45" s="44"/>
      <c r="V45" s="44"/>
      <c r="W45" s="44"/>
      <c r="X45" s="45"/>
      <c r="Y45" s="46"/>
      <c r="Z45" s="45"/>
      <c r="AA45" s="103"/>
      <c r="AB45" s="9"/>
      <c r="AC45" s="48">
        <f t="shared" si="40"/>
        <v>0</v>
      </c>
      <c r="AD45" s="48">
        <f t="shared" si="41"/>
        <v>0</v>
      </c>
      <c r="AE45" s="48">
        <f t="shared" si="42"/>
        <v>0</v>
      </c>
      <c r="AF45" s="48">
        <f t="shared" si="27"/>
        <v>0</v>
      </c>
      <c r="AG45" s="48">
        <f t="shared" si="43"/>
        <v>0</v>
      </c>
      <c r="AH45" s="14" t="str">
        <f>IF(I45="","",申込書!$AB$6)</f>
        <v/>
      </c>
      <c r="AI45" s="49" t="str">
        <f t="shared" si="44"/>
        <v/>
      </c>
      <c r="AJ45" s="49" t="str">
        <f t="shared" si="45"/>
        <v/>
      </c>
      <c r="AK45" s="50"/>
      <c r="AR45">
        <v>140</v>
      </c>
      <c r="AS45">
        <f t="shared" si="38"/>
        <v>0</v>
      </c>
      <c r="AT45" t="str">
        <f t="shared" si="39"/>
        <v/>
      </c>
      <c r="AU45">
        <f t="shared" si="46"/>
        <v>0</v>
      </c>
      <c r="AV45" t="str">
        <f t="shared" si="47"/>
        <v/>
      </c>
      <c r="AW45" t="str">
        <f t="shared" si="48"/>
        <v/>
      </c>
      <c r="AX45">
        <f t="shared" si="29"/>
        <v>75</v>
      </c>
      <c r="AY45">
        <f t="shared" si="30"/>
        <v>12</v>
      </c>
      <c r="AZ45">
        <v>5</v>
      </c>
      <c r="BA45" t="str">
        <f t="shared" si="49"/>
        <v xml:space="preserve"> </v>
      </c>
      <c r="BB45">
        <v>140</v>
      </c>
      <c r="BC45" t="str">
        <f t="shared" si="31"/>
        <v/>
      </c>
      <c r="BD45" t="str">
        <f t="shared" si="50"/>
        <v>19000100</v>
      </c>
      <c r="BE45" t="str">
        <f t="shared" si="51"/>
        <v/>
      </c>
      <c r="BF45" t="str">
        <f t="shared" si="52"/>
        <v/>
      </c>
      <c r="BG45" t="str">
        <f t="shared" si="53"/>
        <v/>
      </c>
      <c r="BH45">
        <f t="shared" si="54"/>
        <v>0</v>
      </c>
      <c r="BI45">
        <f t="shared" si="55"/>
        <v>0</v>
      </c>
      <c r="BJ45" t="str">
        <f t="shared" si="32"/>
        <v/>
      </c>
      <c r="BK45" s="27" t="str">
        <f>IF(M45="","",VLOOKUP(M45,男子申込一覧表!$AM$6:$AP$10,2,0))</f>
        <v/>
      </c>
      <c r="BL45" s="27" t="str">
        <f>IF(P45="","",VLOOKUP(P45,男子申込一覧表!$AM$6:$AP$10,2,0))</f>
        <v/>
      </c>
      <c r="BM45" s="27" t="str">
        <f>IF(S45="","",VLOOKUP(S45,#REF!,2,0)+IF(AZ45=0,1,0))</f>
        <v/>
      </c>
      <c r="BN45" s="27" t="str">
        <f>IF(M45="","",VLOOKUP(M45,男子申込一覧表!$AM$6:$AP$10,3,0))</f>
        <v/>
      </c>
      <c r="BO45" s="27" t="str">
        <f>IF(M45="","",VLOOKUP(M45,男子申込一覧表!$AM$6:$AP$10,4,0))</f>
        <v/>
      </c>
      <c r="BP45" s="27">
        <f t="shared" si="56"/>
        <v>0</v>
      </c>
      <c r="BQ45" s="27" t="str">
        <f>IF(P45="","",VLOOKUP(P45,男子申込一覧表!$AM$6:$AP$9,3,0))</f>
        <v/>
      </c>
      <c r="BR45" s="27" t="str">
        <f>IF(P45="","",VLOOKUP(P45,男子申込一覧表!$AM$6:$AP$9,4,0))</f>
        <v/>
      </c>
      <c r="BS45" s="27">
        <f t="shared" si="57"/>
        <v>0</v>
      </c>
      <c r="BT45" s="27" t="str">
        <f>IF(S45="","",VLOOKUP(S45,#REF!,3,0))</f>
        <v/>
      </c>
      <c r="BU45" s="27" t="str">
        <f>IF(S45="","",VLOOKUP(S45,#REF!,4,0))</f>
        <v/>
      </c>
      <c r="BV45" s="27" t="str">
        <f t="shared" si="58"/>
        <v>999:99.99</v>
      </c>
      <c r="BW45" s="27" t="str">
        <f t="shared" si="59"/>
        <v>999:99.99</v>
      </c>
      <c r="BX45" s="27" t="str">
        <f t="shared" si="60"/>
        <v>999:99.99</v>
      </c>
      <c r="BY45" s="58" t="str">
        <f t="shared" si="61"/>
        <v>1980/1/1</v>
      </c>
      <c r="CH45" s="3" t="str">
        <f t="shared" si="33"/>
        <v/>
      </c>
      <c r="CI45" s="3" t="str">
        <f t="shared" si="34"/>
        <v/>
      </c>
      <c r="CJ45" s="3">
        <f t="shared" si="35"/>
        <v>0</v>
      </c>
      <c r="CK45" s="3" t="str">
        <f t="shared" si="36"/>
        <v/>
      </c>
      <c r="CL45" s="3">
        <f t="shared" si="37"/>
        <v>0</v>
      </c>
      <c r="CM45" s="3">
        <v>1</v>
      </c>
    </row>
    <row r="46" spans="1:91" ht="24.75" customHeight="1">
      <c r="A46" s="33" t="str">
        <f t="shared" si="62"/>
        <v/>
      </c>
      <c r="B46" s="42"/>
      <c r="C46" s="93" t="str">
        <f t="shared" si="24"/>
        <v/>
      </c>
      <c r="D46" s="43"/>
      <c r="E46" s="43"/>
      <c r="F46" s="43"/>
      <c r="G46" s="33" t="str">
        <f t="shared" si="25"/>
        <v/>
      </c>
      <c r="H46" s="84" t="str">
        <f t="shared" si="26"/>
        <v/>
      </c>
      <c r="I46" s="44"/>
      <c r="J46" s="44"/>
      <c r="K46" s="44"/>
      <c r="L46" s="44"/>
      <c r="M46" s="44"/>
      <c r="N46" s="45"/>
      <c r="O46" s="45"/>
      <c r="P46" s="44"/>
      <c r="Q46" s="45"/>
      <c r="R46" s="45"/>
      <c r="S46" s="44"/>
      <c r="T46" s="44"/>
      <c r="U46" s="44"/>
      <c r="V46" s="44"/>
      <c r="W46" s="44"/>
      <c r="X46" s="45"/>
      <c r="Y46" s="46"/>
      <c r="Z46" s="45"/>
      <c r="AA46" s="103"/>
      <c r="AB46" s="9"/>
      <c r="AC46" s="48">
        <f t="shared" si="40"/>
        <v>0</v>
      </c>
      <c r="AD46" s="48">
        <f t="shared" si="41"/>
        <v>0</v>
      </c>
      <c r="AE46" s="48">
        <f t="shared" si="42"/>
        <v>0</v>
      </c>
      <c r="AF46" s="48">
        <f t="shared" si="27"/>
        <v>0</v>
      </c>
      <c r="AG46" s="48">
        <f t="shared" si="43"/>
        <v>0</v>
      </c>
      <c r="AH46" s="14" t="str">
        <f>IF(I46="","",申込書!$AB$6)</f>
        <v/>
      </c>
      <c r="AI46" s="49" t="str">
        <f t="shared" si="44"/>
        <v/>
      </c>
      <c r="AJ46" s="49" t="str">
        <f t="shared" si="45"/>
        <v/>
      </c>
      <c r="AK46" s="50"/>
      <c r="AR46">
        <v>141</v>
      </c>
      <c r="AS46">
        <f t="shared" si="38"/>
        <v>0</v>
      </c>
      <c r="AT46" t="str">
        <f t="shared" si="39"/>
        <v/>
      </c>
      <c r="AU46">
        <f t="shared" si="46"/>
        <v>0</v>
      </c>
      <c r="AV46" t="str">
        <f t="shared" si="47"/>
        <v/>
      </c>
      <c r="AW46" t="str">
        <f t="shared" si="48"/>
        <v/>
      </c>
      <c r="AX46">
        <f t="shared" si="29"/>
        <v>75</v>
      </c>
      <c r="AY46">
        <f t="shared" si="30"/>
        <v>12</v>
      </c>
      <c r="AZ46">
        <v>5</v>
      </c>
      <c r="BA46" t="str">
        <f t="shared" si="49"/>
        <v xml:space="preserve"> </v>
      </c>
      <c r="BB46">
        <v>141</v>
      </c>
      <c r="BC46" t="str">
        <f t="shared" si="31"/>
        <v/>
      </c>
      <c r="BD46" t="str">
        <f t="shared" si="50"/>
        <v>19000100</v>
      </c>
      <c r="BE46" t="str">
        <f t="shared" si="51"/>
        <v/>
      </c>
      <c r="BF46" t="str">
        <f t="shared" si="52"/>
        <v/>
      </c>
      <c r="BG46" t="str">
        <f t="shared" si="53"/>
        <v/>
      </c>
      <c r="BH46">
        <f t="shared" si="54"/>
        <v>0</v>
      </c>
      <c r="BI46">
        <f t="shared" si="55"/>
        <v>0</v>
      </c>
      <c r="BJ46" t="str">
        <f t="shared" si="32"/>
        <v/>
      </c>
      <c r="BK46" s="27" t="str">
        <f>IF(M46="","",VLOOKUP(M46,男子申込一覧表!$AM$6:$AP$10,2,0))</f>
        <v/>
      </c>
      <c r="BL46" s="27" t="str">
        <f>IF(P46="","",VLOOKUP(P46,男子申込一覧表!$AM$6:$AP$10,2,0))</f>
        <v/>
      </c>
      <c r="BM46" s="27" t="str">
        <f>IF(S46="","",VLOOKUP(S46,#REF!,2,0)+IF(AZ46=0,1,0))</f>
        <v/>
      </c>
      <c r="BN46" s="27" t="str">
        <f>IF(M46="","",VLOOKUP(M46,男子申込一覧表!$AM$6:$AP$10,3,0))</f>
        <v/>
      </c>
      <c r="BO46" s="27" t="str">
        <f>IF(M46="","",VLOOKUP(M46,男子申込一覧表!$AM$6:$AP$10,4,0))</f>
        <v/>
      </c>
      <c r="BP46" s="27">
        <f t="shared" si="56"/>
        <v>0</v>
      </c>
      <c r="BQ46" s="27" t="str">
        <f>IF(P46="","",VLOOKUP(P46,男子申込一覧表!$AM$6:$AP$9,3,0))</f>
        <v/>
      </c>
      <c r="BR46" s="27" t="str">
        <f>IF(P46="","",VLOOKUP(P46,男子申込一覧表!$AM$6:$AP$9,4,0))</f>
        <v/>
      </c>
      <c r="BS46" s="27">
        <f t="shared" si="57"/>
        <v>0</v>
      </c>
      <c r="BT46" s="27" t="str">
        <f>IF(S46="","",VLOOKUP(S46,#REF!,3,0))</f>
        <v/>
      </c>
      <c r="BU46" s="27" t="str">
        <f>IF(S46="","",VLOOKUP(S46,#REF!,4,0))</f>
        <v/>
      </c>
      <c r="BV46" s="27" t="str">
        <f t="shared" si="58"/>
        <v>999:99.99</v>
      </c>
      <c r="BW46" s="27" t="str">
        <f t="shared" si="59"/>
        <v>999:99.99</v>
      </c>
      <c r="BX46" s="27" t="str">
        <f t="shared" si="60"/>
        <v>999:99.99</v>
      </c>
      <c r="BY46" s="58" t="str">
        <f t="shared" si="61"/>
        <v>1980/1/1</v>
      </c>
      <c r="CH46" s="3" t="str">
        <f t="shared" si="33"/>
        <v/>
      </c>
      <c r="CI46" s="3" t="str">
        <f t="shared" si="34"/>
        <v/>
      </c>
      <c r="CJ46" s="3">
        <f t="shared" si="35"/>
        <v>0</v>
      </c>
      <c r="CK46" s="3" t="str">
        <f t="shared" si="36"/>
        <v/>
      </c>
      <c r="CL46" s="3">
        <f t="shared" si="37"/>
        <v>0</v>
      </c>
      <c r="CM46" s="3">
        <v>1</v>
      </c>
    </row>
    <row r="47" spans="1:91" ht="24.75" customHeight="1">
      <c r="A47" s="33" t="str">
        <f t="shared" si="62"/>
        <v/>
      </c>
      <c r="B47" s="42"/>
      <c r="C47" s="93" t="str">
        <f t="shared" si="24"/>
        <v/>
      </c>
      <c r="D47" s="43"/>
      <c r="E47" s="43"/>
      <c r="F47" s="43"/>
      <c r="G47" s="33" t="str">
        <f t="shared" si="25"/>
        <v/>
      </c>
      <c r="H47" s="84" t="str">
        <f t="shared" si="26"/>
        <v/>
      </c>
      <c r="I47" s="44"/>
      <c r="J47" s="44"/>
      <c r="K47" s="44"/>
      <c r="L47" s="44"/>
      <c r="M47" s="44"/>
      <c r="N47" s="45"/>
      <c r="O47" s="45"/>
      <c r="P47" s="44"/>
      <c r="Q47" s="45"/>
      <c r="R47" s="45"/>
      <c r="S47" s="44"/>
      <c r="T47" s="44"/>
      <c r="U47" s="44"/>
      <c r="V47" s="44"/>
      <c r="W47" s="44"/>
      <c r="X47" s="45"/>
      <c r="Y47" s="46"/>
      <c r="Z47" s="45"/>
      <c r="AA47" s="103"/>
      <c r="AB47" s="9"/>
      <c r="AC47" s="48">
        <f t="shared" si="40"/>
        <v>0</v>
      </c>
      <c r="AD47" s="48">
        <f t="shared" si="41"/>
        <v>0</v>
      </c>
      <c r="AE47" s="48">
        <f t="shared" si="42"/>
        <v>0</v>
      </c>
      <c r="AF47" s="48">
        <f t="shared" si="27"/>
        <v>0</v>
      </c>
      <c r="AG47" s="48">
        <f t="shared" si="43"/>
        <v>0</v>
      </c>
      <c r="AH47" s="14" t="str">
        <f>IF(I47="","",申込書!$AB$6)</f>
        <v/>
      </c>
      <c r="AI47" s="49" t="str">
        <f t="shared" si="44"/>
        <v/>
      </c>
      <c r="AJ47" s="49" t="str">
        <f t="shared" si="45"/>
        <v/>
      </c>
      <c r="AK47" s="50"/>
      <c r="AR47">
        <v>142</v>
      </c>
      <c r="AS47">
        <f t="shared" si="38"/>
        <v>0</v>
      </c>
      <c r="AT47" t="str">
        <f t="shared" si="39"/>
        <v/>
      </c>
      <c r="AU47">
        <f t="shared" si="46"/>
        <v>0</v>
      </c>
      <c r="AV47" t="str">
        <f t="shared" si="47"/>
        <v/>
      </c>
      <c r="AW47" t="str">
        <f t="shared" si="48"/>
        <v/>
      </c>
      <c r="AX47">
        <f t="shared" si="29"/>
        <v>75</v>
      </c>
      <c r="AY47">
        <f t="shared" si="30"/>
        <v>12</v>
      </c>
      <c r="AZ47">
        <v>5</v>
      </c>
      <c r="BA47" t="str">
        <f t="shared" si="49"/>
        <v xml:space="preserve"> </v>
      </c>
      <c r="BB47">
        <v>142</v>
      </c>
      <c r="BC47" t="str">
        <f t="shared" si="31"/>
        <v/>
      </c>
      <c r="BD47" t="str">
        <f t="shared" si="50"/>
        <v>19000100</v>
      </c>
      <c r="BE47" t="str">
        <f t="shared" si="51"/>
        <v/>
      </c>
      <c r="BF47" t="str">
        <f t="shared" si="52"/>
        <v/>
      </c>
      <c r="BG47" t="str">
        <f t="shared" si="53"/>
        <v/>
      </c>
      <c r="BH47">
        <f t="shared" si="54"/>
        <v>0</v>
      </c>
      <c r="BI47">
        <f t="shared" si="55"/>
        <v>0</v>
      </c>
      <c r="BJ47" t="str">
        <f t="shared" si="32"/>
        <v/>
      </c>
      <c r="BK47" s="27" t="str">
        <f>IF(M47="","",VLOOKUP(M47,男子申込一覧表!$AM$6:$AP$10,2,0))</f>
        <v/>
      </c>
      <c r="BL47" s="27" t="str">
        <f>IF(P47="","",VLOOKUP(P47,男子申込一覧表!$AM$6:$AP$10,2,0))</f>
        <v/>
      </c>
      <c r="BM47" s="27" t="str">
        <f>IF(S47="","",VLOOKUP(S47,#REF!,2,0)+IF(AZ47=0,1,0))</f>
        <v/>
      </c>
      <c r="BN47" s="27" t="str">
        <f>IF(M47="","",VLOOKUP(M47,男子申込一覧表!$AM$6:$AP$10,3,0))</f>
        <v/>
      </c>
      <c r="BO47" s="27" t="str">
        <f>IF(M47="","",VLOOKUP(M47,男子申込一覧表!$AM$6:$AP$10,4,0))</f>
        <v/>
      </c>
      <c r="BP47" s="27">
        <f t="shared" si="56"/>
        <v>0</v>
      </c>
      <c r="BQ47" s="27" t="str">
        <f>IF(P47="","",VLOOKUP(P47,男子申込一覧表!$AM$6:$AP$9,3,0))</f>
        <v/>
      </c>
      <c r="BR47" s="27" t="str">
        <f>IF(P47="","",VLOOKUP(P47,男子申込一覧表!$AM$6:$AP$9,4,0))</f>
        <v/>
      </c>
      <c r="BS47" s="27">
        <f t="shared" si="57"/>
        <v>0</v>
      </c>
      <c r="BT47" s="27" t="str">
        <f>IF(S47="","",VLOOKUP(S47,#REF!,3,0))</f>
        <v/>
      </c>
      <c r="BU47" s="27" t="str">
        <f>IF(S47="","",VLOOKUP(S47,#REF!,4,0))</f>
        <v/>
      </c>
      <c r="BV47" s="27" t="str">
        <f t="shared" si="58"/>
        <v>999:99.99</v>
      </c>
      <c r="BW47" s="27" t="str">
        <f t="shared" si="59"/>
        <v>999:99.99</v>
      </c>
      <c r="BX47" s="27" t="str">
        <f t="shared" si="60"/>
        <v>999:99.99</v>
      </c>
      <c r="BY47" s="58" t="str">
        <f t="shared" si="61"/>
        <v>1980/1/1</v>
      </c>
      <c r="CH47" s="3" t="str">
        <f t="shared" si="33"/>
        <v/>
      </c>
      <c r="CI47" s="3" t="str">
        <f t="shared" si="34"/>
        <v/>
      </c>
      <c r="CJ47" s="3">
        <f t="shared" si="35"/>
        <v>0</v>
      </c>
      <c r="CK47" s="3" t="str">
        <f t="shared" si="36"/>
        <v/>
      </c>
      <c r="CL47" s="3">
        <f t="shared" si="37"/>
        <v>0</v>
      </c>
      <c r="CM47" s="3">
        <v>1</v>
      </c>
    </row>
    <row r="48" spans="1:91" ht="24.75" customHeight="1">
      <c r="A48" s="33" t="str">
        <f t="shared" si="62"/>
        <v/>
      </c>
      <c r="B48" s="42"/>
      <c r="C48" s="93" t="str">
        <f t="shared" si="24"/>
        <v/>
      </c>
      <c r="D48" s="43"/>
      <c r="E48" s="43"/>
      <c r="F48" s="43"/>
      <c r="G48" s="33" t="str">
        <f t="shared" si="25"/>
        <v/>
      </c>
      <c r="H48" s="84" t="str">
        <f t="shared" si="26"/>
        <v/>
      </c>
      <c r="I48" s="44"/>
      <c r="J48" s="44"/>
      <c r="K48" s="44"/>
      <c r="L48" s="44"/>
      <c r="M48" s="44"/>
      <c r="N48" s="45"/>
      <c r="O48" s="45"/>
      <c r="P48" s="44"/>
      <c r="Q48" s="45"/>
      <c r="R48" s="45"/>
      <c r="S48" s="44"/>
      <c r="T48" s="44"/>
      <c r="U48" s="44"/>
      <c r="V48" s="44"/>
      <c r="W48" s="44"/>
      <c r="X48" s="45"/>
      <c r="Y48" s="46"/>
      <c r="Z48" s="45"/>
      <c r="AA48" s="103"/>
      <c r="AB48" s="9"/>
      <c r="AC48" s="48">
        <f t="shared" si="40"/>
        <v>0</v>
      </c>
      <c r="AD48" s="48">
        <f t="shared" si="41"/>
        <v>0</v>
      </c>
      <c r="AE48" s="48">
        <f t="shared" si="42"/>
        <v>0</v>
      </c>
      <c r="AF48" s="48">
        <f t="shared" si="27"/>
        <v>0</v>
      </c>
      <c r="AG48" s="48">
        <f t="shared" si="43"/>
        <v>0</v>
      </c>
      <c r="AH48" s="14" t="str">
        <f>IF(I48="","",申込書!$AB$6)</f>
        <v/>
      </c>
      <c r="AI48" s="49" t="str">
        <f t="shared" si="44"/>
        <v/>
      </c>
      <c r="AJ48" s="49" t="str">
        <f t="shared" si="45"/>
        <v/>
      </c>
      <c r="AK48" s="50"/>
      <c r="AR48">
        <v>143</v>
      </c>
      <c r="AS48">
        <f t="shared" si="38"/>
        <v>0</v>
      </c>
      <c r="AT48" t="str">
        <f t="shared" si="39"/>
        <v/>
      </c>
      <c r="AU48">
        <f t="shared" si="46"/>
        <v>0</v>
      </c>
      <c r="AV48" t="str">
        <f t="shared" si="47"/>
        <v/>
      </c>
      <c r="AW48" t="str">
        <f t="shared" si="48"/>
        <v/>
      </c>
      <c r="AX48">
        <f t="shared" si="29"/>
        <v>75</v>
      </c>
      <c r="AY48">
        <f t="shared" si="30"/>
        <v>12</v>
      </c>
      <c r="AZ48">
        <v>5</v>
      </c>
      <c r="BA48" t="str">
        <f t="shared" si="49"/>
        <v xml:space="preserve"> </v>
      </c>
      <c r="BB48">
        <v>143</v>
      </c>
      <c r="BC48" t="str">
        <f t="shared" si="31"/>
        <v/>
      </c>
      <c r="BD48" t="str">
        <f t="shared" si="50"/>
        <v>19000100</v>
      </c>
      <c r="BE48" t="str">
        <f t="shared" si="51"/>
        <v/>
      </c>
      <c r="BF48" t="str">
        <f t="shared" si="52"/>
        <v/>
      </c>
      <c r="BG48" t="str">
        <f t="shared" si="53"/>
        <v/>
      </c>
      <c r="BH48">
        <f t="shared" si="54"/>
        <v>0</v>
      </c>
      <c r="BI48">
        <f t="shared" si="55"/>
        <v>0</v>
      </c>
      <c r="BJ48" t="str">
        <f t="shared" si="32"/>
        <v/>
      </c>
      <c r="BK48" s="27" t="str">
        <f>IF(M48="","",VLOOKUP(M48,男子申込一覧表!$AM$6:$AP$10,2,0))</f>
        <v/>
      </c>
      <c r="BL48" s="27" t="str">
        <f>IF(P48="","",VLOOKUP(P48,男子申込一覧表!$AM$6:$AP$10,2,0))</f>
        <v/>
      </c>
      <c r="BM48" s="27" t="str">
        <f>IF(S48="","",VLOOKUP(S48,#REF!,2,0)+IF(AZ48=0,1,0))</f>
        <v/>
      </c>
      <c r="BN48" s="27" t="str">
        <f>IF(M48="","",VLOOKUP(M48,男子申込一覧表!$AM$6:$AP$10,3,0))</f>
        <v/>
      </c>
      <c r="BO48" s="27" t="str">
        <f>IF(M48="","",VLOOKUP(M48,男子申込一覧表!$AM$6:$AP$10,4,0))</f>
        <v/>
      </c>
      <c r="BP48" s="27">
        <f t="shared" si="56"/>
        <v>0</v>
      </c>
      <c r="BQ48" s="27" t="str">
        <f>IF(P48="","",VLOOKUP(P48,男子申込一覧表!$AM$6:$AP$9,3,0))</f>
        <v/>
      </c>
      <c r="BR48" s="27" t="str">
        <f>IF(P48="","",VLOOKUP(P48,男子申込一覧表!$AM$6:$AP$9,4,0))</f>
        <v/>
      </c>
      <c r="BS48" s="27">
        <f t="shared" si="57"/>
        <v>0</v>
      </c>
      <c r="BT48" s="27" t="str">
        <f>IF(S48="","",VLOOKUP(S48,#REF!,3,0))</f>
        <v/>
      </c>
      <c r="BU48" s="27" t="str">
        <f>IF(S48="","",VLOOKUP(S48,#REF!,4,0))</f>
        <v/>
      </c>
      <c r="BV48" s="27" t="str">
        <f t="shared" si="58"/>
        <v>999:99.99</v>
      </c>
      <c r="BW48" s="27" t="str">
        <f t="shared" si="59"/>
        <v>999:99.99</v>
      </c>
      <c r="BX48" s="27" t="str">
        <f t="shared" si="60"/>
        <v>999:99.99</v>
      </c>
      <c r="BY48" s="58" t="str">
        <f t="shared" si="61"/>
        <v>1980/1/1</v>
      </c>
      <c r="CH48" s="3" t="str">
        <f t="shared" si="33"/>
        <v/>
      </c>
      <c r="CI48" s="3" t="str">
        <f t="shared" si="34"/>
        <v/>
      </c>
      <c r="CJ48" s="3">
        <f t="shared" si="35"/>
        <v>0</v>
      </c>
      <c r="CK48" s="3" t="str">
        <f t="shared" si="36"/>
        <v/>
      </c>
      <c r="CL48" s="3">
        <f t="shared" si="37"/>
        <v>0</v>
      </c>
      <c r="CM48" s="3">
        <v>1</v>
      </c>
    </row>
    <row r="49" spans="1:91" ht="24.75" customHeight="1">
      <c r="A49" s="33" t="str">
        <f t="shared" si="62"/>
        <v/>
      </c>
      <c r="B49" s="42"/>
      <c r="C49" s="93" t="str">
        <f t="shared" si="24"/>
        <v/>
      </c>
      <c r="D49" s="43"/>
      <c r="E49" s="43"/>
      <c r="F49" s="43"/>
      <c r="G49" s="33" t="str">
        <f t="shared" si="25"/>
        <v/>
      </c>
      <c r="H49" s="84" t="str">
        <f t="shared" si="26"/>
        <v/>
      </c>
      <c r="I49" s="44"/>
      <c r="J49" s="44"/>
      <c r="K49" s="44"/>
      <c r="L49" s="44"/>
      <c r="M49" s="44"/>
      <c r="N49" s="45"/>
      <c r="O49" s="45"/>
      <c r="P49" s="44"/>
      <c r="Q49" s="45"/>
      <c r="R49" s="45"/>
      <c r="S49" s="44"/>
      <c r="T49" s="44"/>
      <c r="U49" s="44"/>
      <c r="V49" s="44"/>
      <c r="W49" s="44"/>
      <c r="X49" s="45"/>
      <c r="Y49" s="46"/>
      <c r="Z49" s="45"/>
      <c r="AA49" s="103"/>
      <c r="AB49" s="9"/>
      <c r="AC49" s="48">
        <f t="shared" si="40"/>
        <v>0</v>
      </c>
      <c r="AD49" s="48">
        <f t="shared" si="41"/>
        <v>0</v>
      </c>
      <c r="AE49" s="48">
        <f t="shared" si="42"/>
        <v>0</v>
      </c>
      <c r="AF49" s="48">
        <f t="shared" si="27"/>
        <v>0</v>
      </c>
      <c r="AG49" s="48">
        <f t="shared" si="43"/>
        <v>0</v>
      </c>
      <c r="AH49" s="14" t="str">
        <f>IF(I49="","",申込書!$AB$6)</f>
        <v/>
      </c>
      <c r="AI49" s="49" t="str">
        <f t="shared" si="44"/>
        <v/>
      </c>
      <c r="AJ49" s="49" t="str">
        <f t="shared" si="45"/>
        <v/>
      </c>
      <c r="AK49" s="50"/>
      <c r="AR49">
        <v>144</v>
      </c>
      <c r="AS49">
        <f t="shared" si="38"/>
        <v>0</v>
      </c>
      <c r="AT49" t="str">
        <f t="shared" si="39"/>
        <v/>
      </c>
      <c r="AU49">
        <f t="shared" si="46"/>
        <v>0</v>
      </c>
      <c r="AV49" t="str">
        <f t="shared" si="47"/>
        <v/>
      </c>
      <c r="AW49" t="str">
        <f t="shared" si="48"/>
        <v/>
      </c>
      <c r="AX49">
        <f t="shared" si="29"/>
        <v>75</v>
      </c>
      <c r="AY49">
        <f t="shared" si="30"/>
        <v>12</v>
      </c>
      <c r="AZ49">
        <v>5</v>
      </c>
      <c r="BA49" t="str">
        <f t="shared" si="49"/>
        <v xml:space="preserve"> </v>
      </c>
      <c r="BB49">
        <v>144</v>
      </c>
      <c r="BC49" t="str">
        <f t="shared" si="31"/>
        <v/>
      </c>
      <c r="BD49" t="str">
        <f t="shared" si="50"/>
        <v>19000100</v>
      </c>
      <c r="BE49" t="str">
        <f t="shared" si="51"/>
        <v/>
      </c>
      <c r="BF49" t="str">
        <f t="shared" si="52"/>
        <v/>
      </c>
      <c r="BG49" t="str">
        <f t="shared" si="53"/>
        <v/>
      </c>
      <c r="BH49">
        <f t="shared" si="54"/>
        <v>0</v>
      </c>
      <c r="BI49">
        <f t="shared" si="55"/>
        <v>0</v>
      </c>
      <c r="BJ49" t="str">
        <f t="shared" si="32"/>
        <v/>
      </c>
      <c r="BK49" s="27" t="str">
        <f>IF(M49="","",VLOOKUP(M49,男子申込一覧表!$AM$6:$AP$10,2,0))</f>
        <v/>
      </c>
      <c r="BL49" s="27" t="str">
        <f>IF(P49="","",VLOOKUP(P49,男子申込一覧表!$AM$6:$AP$10,2,0))</f>
        <v/>
      </c>
      <c r="BM49" s="27" t="str">
        <f>IF(S49="","",VLOOKUP(S49,#REF!,2,0)+IF(AZ49=0,1,0))</f>
        <v/>
      </c>
      <c r="BN49" s="27" t="str">
        <f>IF(M49="","",VLOOKUP(M49,男子申込一覧表!$AM$6:$AP$10,3,0))</f>
        <v/>
      </c>
      <c r="BO49" s="27" t="str">
        <f>IF(M49="","",VLOOKUP(M49,男子申込一覧表!$AM$6:$AP$10,4,0))</f>
        <v/>
      </c>
      <c r="BP49" s="27">
        <f t="shared" si="56"/>
        <v>0</v>
      </c>
      <c r="BQ49" s="27" t="str">
        <f>IF(P49="","",VLOOKUP(P49,男子申込一覧表!$AM$6:$AP$9,3,0))</f>
        <v/>
      </c>
      <c r="BR49" s="27" t="str">
        <f>IF(P49="","",VLOOKUP(P49,男子申込一覧表!$AM$6:$AP$9,4,0))</f>
        <v/>
      </c>
      <c r="BS49" s="27">
        <f t="shared" si="57"/>
        <v>0</v>
      </c>
      <c r="BT49" s="27" t="str">
        <f>IF(S49="","",VLOOKUP(S49,#REF!,3,0))</f>
        <v/>
      </c>
      <c r="BU49" s="27" t="str">
        <f>IF(S49="","",VLOOKUP(S49,#REF!,4,0))</f>
        <v/>
      </c>
      <c r="BV49" s="27" t="str">
        <f t="shared" si="58"/>
        <v>999:99.99</v>
      </c>
      <c r="BW49" s="27" t="str">
        <f t="shared" si="59"/>
        <v>999:99.99</v>
      </c>
      <c r="BX49" s="27" t="str">
        <f t="shared" si="60"/>
        <v>999:99.99</v>
      </c>
      <c r="BY49" s="58" t="str">
        <f t="shared" si="61"/>
        <v>1980/1/1</v>
      </c>
      <c r="CH49" s="3" t="str">
        <f t="shared" si="33"/>
        <v/>
      </c>
      <c r="CI49" s="3" t="str">
        <f t="shared" si="34"/>
        <v/>
      </c>
      <c r="CJ49" s="3">
        <f t="shared" si="35"/>
        <v>0</v>
      </c>
      <c r="CK49" s="3" t="str">
        <f t="shared" si="36"/>
        <v/>
      </c>
      <c r="CL49" s="3">
        <f t="shared" si="37"/>
        <v>0</v>
      </c>
      <c r="CM49" s="3">
        <v>1</v>
      </c>
    </row>
    <row r="50" spans="1:91" ht="24.75" customHeight="1">
      <c r="A50" s="33" t="str">
        <f t="shared" si="62"/>
        <v/>
      </c>
      <c r="B50" s="42"/>
      <c r="C50" s="93" t="str">
        <f t="shared" si="24"/>
        <v/>
      </c>
      <c r="D50" s="43"/>
      <c r="E50" s="43"/>
      <c r="F50" s="43"/>
      <c r="G50" s="33" t="str">
        <f t="shared" si="25"/>
        <v/>
      </c>
      <c r="H50" s="84" t="str">
        <f t="shared" si="26"/>
        <v/>
      </c>
      <c r="I50" s="44"/>
      <c r="J50" s="44"/>
      <c r="K50" s="44"/>
      <c r="L50" s="44"/>
      <c r="M50" s="44"/>
      <c r="N50" s="45"/>
      <c r="O50" s="45"/>
      <c r="P50" s="44"/>
      <c r="Q50" s="45"/>
      <c r="R50" s="45"/>
      <c r="S50" s="44"/>
      <c r="T50" s="44"/>
      <c r="U50" s="44"/>
      <c r="V50" s="44"/>
      <c r="W50" s="44"/>
      <c r="X50" s="45"/>
      <c r="Y50" s="46"/>
      <c r="Z50" s="45"/>
      <c r="AA50" s="103"/>
      <c r="AB50" s="9"/>
      <c r="AC50" s="48">
        <f t="shared" si="40"/>
        <v>0</v>
      </c>
      <c r="AD50" s="48">
        <f t="shared" si="41"/>
        <v>0</v>
      </c>
      <c r="AE50" s="48">
        <f t="shared" si="42"/>
        <v>0</v>
      </c>
      <c r="AF50" s="48">
        <f t="shared" si="27"/>
        <v>0</v>
      </c>
      <c r="AG50" s="48">
        <f t="shared" si="43"/>
        <v>0</v>
      </c>
      <c r="AH50" s="14" t="str">
        <f>IF(I50="","",申込書!$AB$6)</f>
        <v/>
      </c>
      <c r="AI50" s="49" t="str">
        <f t="shared" si="44"/>
        <v/>
      </c>
      <c r="AJ50" s="49" t="str">
        <f t="shared" si="45"/>
        <v/>
      </c>
      <c r="AK50" s="50"/>
      <c r="AR50">
        <v>145</v>
      </c>
      <c r="AS50">
        <f t="shared" si="38"/>
        <v>0</v>
      </c>
      <c r="AT50" t="str">
        <f t="shared" si="39"/>
        <v/>
      </c>
      <c r="AU50">
        <f t="shared" si="46"/>
        <v>0</v>
      </c>
      <c r="AV50" t="str">
        <f t="shared" si="47"/>
        <v/>
      </c>
      <c r="AW50" t="str">
        <f t="shared" si="48"/>
        <v/>
      </c>
      <c r="AX50">
        <f t="shared" si="29"/>
        <v>75</v>
      </c>
      <c r="AY50">
        <f t="shared" si="30"/>
        <v>12</v>
      </c>
      <c r="AZ50">
        <v>5</v>
      </c>
      <c r="BA50" t="str">
        <f t="shared" si="49"/>
        <v xml:space="preserve"> </v>
      </c>
      <c r="BB50">
        <v>145</v>
      </c>
      <c r="BC50" t="str">
        <f t="shared" si="31"/>
        <v/>
      </c>
      <c r="BD50" t="str">
        <f t="shared" si="50"/>
        <v>19000100</v>
      </c>
      <c r="BE50" t="str">
        <f t="shared" si="51"/>
        <v/>
      </c>
      <c r="BF50" t="str">
        <f t="shared" si="52"/>
        <v/>
      </c>
      <c r="BG50" t="str">
        <f t="shared" si="53"/>
        <v/>
      </c>
      <c r="BH50">
        <f t="shared" si="54"/>
        <v>0</v>
      </c>
      <c r="BI50">
        <f t="shared" si="55"/>
        <v>0</v>
      </c>
      <c r="BJ50" t="str">
        <f t="shared" si="32"/>
        <v/>
      </c>
      <c r="BK50" s="27" t="str">
        <f>IF(M50="","",VLOOKUP(M50,男子申込一覧表!$AM$6:$AP$10,2,0))</f>
        <v/>
      </c>
      <c r="BL50" s="27" t="str">
        <f>IF(P50="","",VLOOKUP(P50,男子申込一覧表!$AM$6:$AP$10,2,0))</f>
        <v/>
      </c>
      <c r="BM50" s="27" t="str">
        <f>IF(S50="","",VLOOKUP(S50,#REF!,2,0)+IF(AZ50=0,1,0))</f>
        <v/>
      </c>
      <c r="BN50" s="27" t="str">
        <f>IF(M50="","",VLOOKUP(M50,男子申込一覧表!$AM$6:$AP$10,3,0))</f>
        <v/>
      </c>
      <c r="BO50" s="27" t="str">
        <f>IF(M50="","",VLOOKUP(M50,男子申込一覧表!$AM$6:$AP$10,4,0))</f>
        <v/>
      </c>
      <c r="BP50" s="27">
        <f t="shared" si="56"/>
        <v>0</v>
      </c>
      <c r="BQ50" s="27" t="str">
        <f>IF(P50="","",VLOOKUP(P50,男子申込一覧表!$AM$6:$AP$9,3,0))</f>
        <v/>
      </c>
      <c r="BR50" s="27" t="str">
        <f>IF(P50="","",VLOOKUP(P50,男子申込一覧表!$AM$6:$AP$9,4,0))</f>
        <v/>
      </c>
      <c r="BS50" s="27">
        <f t="shared" si="57"/>
        <v>0</v>
      </c>
      <c r="BT50" s="27" t="str">
        <f>IF(S50="","",VLOOKUP(S50,#REF!,3,0))</f>
        <v/>
      </c>
      <c r="BU50" s="27" t="str">
        <f>IF(S50="","",VLOOKUP(S50,#REF!,4,0))</f>
        <v/>
      </c>
      <c r="BV50" s="27" t="str">
        <f t="shared" si="58"/>
        <v>999:99.99</v>
      </c>
      <c r="BW50" s="27" t="str">
        <f t="shared" si="59"/>
        <v>999:99.99</v>
      </c>
      <c r="BX50" s="27" t="str">
        <f t="shared" si="60"/>
        <v>999:99.99</v>
      </c>
      <c r="BY50" s="58" t="str">
        <f t="shared" si="61"/>
        <v>1980/1/1</v>
      </c>
      <c r="CH50" s="3" t="str">
        <f t="shared" si="33"/>
        <v/>
      </c>
      <c r="CI50" s="3" t="str">
        <f t="shared" si="34"/>
        <v/>
      </c>
      <c r="CJ50" s="3">
        <f t="shared" si="35"/>
        <v>0</v>
      </c>
      <c r="CK50" s="3" t="str">
        <f t="shared" si="36"/>
        <v/>
      </c>
      <c r="CL50" s="3">
        <f t="shared" si="37"/>
        <v>0</v>
      </c>
      <c r="CM50" s="3">
        <v>1</v>
      </c>
    </row>
    <row r="51" spans="1:91" ht="24.75" customHeight="1">
      <c r="A51" s="33" t="str">
        <f t="shared" si="62"/>
        <v/>
      </c>
      <c r="B51" s="42"/>
      <c r="C51" s="93" t="str">
        <f t="shared" si="24"/>
        <v/>
      </c>
      <c r="D51" s="43"/>
      <c r="E51" s="43"/>
      <c r="F51" s="43"/>
      <c r="G51" s="33" t="str">
        <f t="shared" si="25"/>
        <v/>
      </c>
      <c r="H51" s="84" t="str">
        <f t="shared" si="26"/>
        <v/>
      </c>
      <c r="I51" s="44"/>
      <c r="J51" s="44"/>
      <c r="K51" s="44"/>
      <c r="L51" s="44"/>
      <c r="M51" s="44"/>
      <c r="N51" s="45"/>
      <c r="O51" s="45"/>
      <c r="P51" s="44"/>
      <c r="Q51" s="45"/>
      <c r="R51" s="45"/>
      <c r="S51" s="44"/>
      <c r="T51" s="44"/>
      <c r="U51" s="44"/>
      <c r="V51" s="44"/>
      <c r="W51" s="44"/>
      <c r="X51" s="45"/>
      <c r="Y51" s="46"/>
      <c r="Z51" s="45"/>
      <c r="AA51" s="103"/>
      <c r="AB51" s="9"/>
      <c r="AC51" s="48">
        <f t="shared" si="40"/>
        <v>0</v>
      </c>
      <c r="AD51" s="48">
        <f t="shared" si="41"/>
        <v>0</v>
      </c>
      <c r="AE51" s="48">
        <f t="shared" si="42"/>
        <v>0</v>
      </c>
      <c r="AF51" s="48">
        <f t="shared" si="27"/>
        <v>0</v>
      </c>
      <c r="AG51" s="48">
        <f t="shared" si="43"/>
        <v>0</v>
      </c>
      <c r="AH51" s="14" t="str">
        <f>IF(I51="","",申込書!$AB$6)</f>
        <v/>
      </c>
      <c r="AI51" s="49" t="str">
        <f t="shared" si="44"/>
        <v/>
      </c>
      <c r="AJ51" s="49" t="str">
        <f t="shared" si="45"/>
        <v/>
      </c>
      <c r="AK51" s="50"/>
      <c r="AR51">
        <v>146</v>
      </c>
      <c r="AS51">
        <f t="shared" si="38"/>
        <v>0</v>
      </c>
      <c r="AT51" t="str">
        <f t="shared" si="39"/>
        <v/>
      </c>
      <c r="AU51">
        <f t="shared" si="46"/>
        <v>0</v>
      </c>
      <c r="AV51" t="str">
        <f t="shared" si="47"/>
        <v/>
      </c>
      <c r="AW51" t="str">
        <f t="shared" si="48"/>
        <v/>
      </c>
      <c r="AX51">
        <f t="shared" si="29"/>
        <v>75</v>
      </c>
      <c r="AY51">
        <f t="shared" si="30"/>
        <v>12</v>
      </c>
      <c r="AZ51">
        <v>5</v>
      </c>
      <c r="BA51" t="str">
        <f t="shared" si="49"/>
        <v xml:space="preserve"> </v>
      </c>
      <c r="BB51">
        <v>146</v>
      </c>
      <c r="BC51" t="str">
        <f t="shared" si="31"/>
        <v/>
      </c>
      <c r="BD51" t="str">
        <f t="shared" si="50"/>
        <v>19000100</v>
      </c>
      <c r="BE51" t="str">
        <f t="shared" si="51"/>
        <v/>
      </c>
      <c r="BF51" t="str">
        <f t="shared" si="52"/>
        <v/>
      </c>
      <c r="BG51" t="str">
        <f t="shared" si="53"/>
        <v/>
      </c>
      <c r="BH51">
        <f t="shared" si="54"/>
        <v>0</v>
      </c>
      <c r="BI51">
        <f t="shared" si="55"/>
        <v>0</v>
      </c>
      <c r="BJ51" t="str">
        <f t="shared" si="32"/>
        <v/>
      </c>
      <c r="BK51" s="27" t="str">
        <f>IF(M51="","",VLOOKUP(M51,男子申込一覧表!$AM$6:$AP$10,2,0))</f>
        <v/>
      </c>
      <c r="BL51" s="27" t="str">
        <f>IF(P51="","",VLOOKUP(P51,男子申込一覧表!$AM$6:$AP$10,2,0))</f>
        <v/>
      </c>
      <c r="BM51" s="27" t="str">
        <f>IF(S51="","",VLOOKUP(S51,#REF!,2,0)+IF(AZ51=0,1,0))</f>
        <v/>
      </c>
      <c r="BN51" s="27" t="str">
        <f>IF(M51="","",VLOOKUP(M51,男子申込一覧表!$AM$6:$AP$10,3,0))</f>
        <v/>
      </c>
      <c r="BO51" s="27" t="str">
        <f>IF(M51="","",VLOOKUP(M51,男子申込一覧表!$AM$6:$AP$10,4,0))</f>
        <v/>
      </c>
      <c r="BP51" s="27">
        <f t="shared" si="56"/>
        <v>0</v>
      </c>
      <c r="BQ51" s="27" t="str">
        <f>IF(P51="","",VLOOKUP(P51,男子申込一覧表!$AM$6:$AP$9,3,0))</f>
        <v/>
      </c>
      <c r="BR51" s="27" t="str">
        <f>IF(P51="","",VLOOKUP(P51,男子申込一覧表!$AM$6:$AP$9,4,0))</f>
        <v/>
      </c>
      <c r="BS51" s="27">
        <f t="shared" si="57"/>
        <v>0</v>
      </c>
      <c r="BT51" s="27" t="str">
        <f>IF(S51="","",VLOOKUP(S51,#REF!,3,0))</f>
        <v/>
      </c>
      <c r="BU51" s="27" t="str">
        <f>IF(S51="","",VLOOKUP(S51,#REF!,4,0))</f>
        <v/>
      </c>
      <c r="BV51" s="27" t="str">
        <f t="shared" si="58"/>
        <v>999:99.99</v>
      </c>
      <c r="BW51" s="27" t="str">
        <f t="shared" si="59"/>
        <v>999:99.99</v>
      </c>
      <c r="BX51" s="27" t="str">
        <f t="shared" si="60"/>
        <v>999:99.99</v>
      </c>
      <c r="BY51" s="58" t="str">
        <f t="shared" si="61"/>
        <v>1980/1/1</v>
      </c>
      <c r="CH51" s="3" t="str">
        <f t="shared" si="33"/>
        <v/>
      </c>
      <c r="CI51" s="3" t="str">
        <f t="shared" si="34"/>
        <v/>
      </c>
      <c r="CJ51" s="3">
        <f t="shared" si="35"/>
        <v>0</v>
      </c>
      <c r="CK51" s="3" t="str">
        <f t="shared" si="36"/>
        <v/>
      </c>
      <c r="CL51" s="3">
        <f t="shared" si="37"/>
        <v>0</v>
      </c>
      <c r="CM51" s="3">
        <v>1</v>
      </c>
    </row>
    <row r="52" spans="1:91" ht="24.75" customHeight="1">
      <c r="A52" s="33" t="str">
        <f t="shared" si="62"/>
        <v/>
      </c>
      <c r="B52" s="42"/>
      <c r="C52" s="93" t="str">
        <f t="shared" si="24"/>
        <v/>
      </c>
      <c r="D52" s="43"/>
      <c r="E52" s="43"/>
      <c r="F52" s="43"/>
      <c r="G52" s="33" t="str">
        <f t="shared" si="25"/>
        <v/>
      </c>
      <c r="H52" s="84" t="str">
        <f t="shared" si="26"/>
        <v/>
      </c>
      <c r="I52" s="44"/>
      <c r="J52" s="44"/>
      <c r="K52" s="44"/>
      <c r="L52" s="44"/>
      <c r="M52" s="44"/>
      <c r="N52" s="45"/>
      <c r="O52" s="45"/>
      <c r="P52" s="44"/>
      <c r="Q52" s="45"/>
      <c r="R52" s="45"/>
      <c r="S52" s="44"/>
      <c r="T52" s="44"/>
      <c r="U52" s="44"/>
      <c r="V52" s="44"/>
      <c r="W52" s="44"/>
      <c r="X52" s="45"/>
      <c r="Y52" s="46"/>
      <c r="Z52" s="45"/>
      <c r="AA52" s="103"/>
      <c r="AB52" s="9"/>
      <c r="AC52" s="48">
        <f t="shared" si="40"/>
        <v>0</v>
      </c>
      <c r="AD52" s="48">
        <f t="shared" si="41"/>
        <v>0</v>
      </c>
      <c r="AE52" s="48">
        <f t="shared" si="42"/>
        <v>0</v>
      </c>
      <c r="AF52" s="48">
        <f t="shared" si="27"/>
        <v>0</v>
      </c>
      <c r="AG52" s="48">
        <f t="shared" si="43"/>
        <v>0</v>
      </c>
      <c r="AH52" s="14" t="str">
        <f>IF(I52="","",申込書!$AB$6)</f>
        <v/>
      </c>
      <c r="AI52" s="49" t="str">
        <f t="shared" si="44"/>
        <v/>
      </c>
      <c r="AJ52" s="49" t="str">
        <f t="shared" si="45"/>
        <v/>
      </c>
      <c r="AK52" s="50"/>
      <c r="AR52">
        <v>147</v>
      </c>
      <c r="AS52">
        <f t="shared" si="38"/>
        <v>0</v>
      </c>
      <c r="AT52" t="str">
        <f t="shared" si="39"/>
        <v/>
      </c>
      <c r="AU52">
        <f t="shared" si="46"/>
        <v>0</v>
      </c>
      <c r="AV52" t="str">
        <f t="shared" si="47"/>
        <v/>
      </c>
      <c r="AW52" t="str">
        <f t="shared" si="48"/>
        <v/>
      </c>
      <c r="AX52">
        <f t="shared" si="29"/>
        <v>75</v>
      </c>
      <c r="AY52">
        <f t="shared" si="30"/>
        <v>12</v>
      </c>
      <c r="AZ52">
        <v>5</v>
      </c>
      <c r="BA52" t="str">
        <f t="shared" si="49"/>
        <v xml:space="preserve"> </v>
      </c>
      <c r="BB52">
        <v>147</v>
      </c>
      <c r="BC52" t="str">
        <f t="shared" si="31"/>
        <v/>
      </c>
      <c r="BD52" t="str">
        <f t="shared" si="50"/>
        <v>19000100</v>
      </c>
      <c r="BE52" t="str">
        <f t="shared" si="51"/>
        <v/>
      </c>
      <c r="BF52" t="str">
        <f t="shared" si="52"/>
        <v/>
      </c>
      <c r="BG52" t="str">
        <f t="shared" si="53"/>
        <v/>
      </c>
      <c r="BH52">
        <f t="shared" si="54"/>
        <v>0</v>
      </c>
      <c r="BI52">
        <f t="shared" si="55"/>
        <v>0</v>
      </c>
      <c r="BJ52" t="str">
        <f t="shared" si="32"/>
        <v/>
      </c>
      <c r="BK52" s="27" t="str">
        <f>IF(M52="","",VLOOKUP(M52,男子申込一覧表!$AM$6:$AP$10,2,0))</f>
        <v/>
      </c>
      <c r="BL52" s="27" t="str">
        <f>IF(P52="","",VLOOKUP(P52,男子申込一覧表!$AM$6:$AP$10,2,0))</f>
        <v/>
      </c>
      <c r="BM52" s="27" t="str">
        <f>IF(S52="","",VLOOKUP(S52,#REF!,2,0)+IF(AZ52=0,1,0))</f>
        <v/>
      </c>
      <c r="BN52" s="27" t="str">
        <f>IF(M52="","",VLOOKUP(M52,男子申込一覧表!$AM$6:$AP$10,3,0))</f>
        <v/>
      </c>
      <c r="BO52" s="27" t="str">
        <f>IF(M52="","",VLOOKUP(M52,男子申込一覧表!$AM$6:$AP$10,4,0))</f>
        <v/>
      </c>
      <c r="BP52" s="27">
        <f t="shared" si="56"/>
        <v>0</v>
      </c>
      <c r="BQ52" s="27" t="str">
        <f>IF(P52="","",VLOOKUP(P52,男子申込一覧表!$AM$6:$AP$9,3,0))</f>
        <v/>
      </c>
      <c r="BR52" s="27" t="str">
        <f>IF(P52="","",VLOOKUP(P52,男子申込一覧表!$AM$6:$AP$9,4,0))</f>
        <v/>
      </c>
      <c r="BS52" s="27">
        <f t="shared" si="57"/>
        <v>0</v>
      </c>
      <c r="BT52" s="27" t="str">
        <f>IF(S52="","",VLOOKUP(S52,#REF!,3,0))</f>
        <v/>
      </c>
      <c r="BU52" s="27" t="str">
        <f>IF(S52="","",VLOOKUP(S52,#REF!,4,0))</f>
        <v/>
      </c>
      <c r="BV52" s="27" t="str">
        <f t="shared" si="58"/>
        <v>999:99.99</v>
      </c>
      <c r="BW52" s="27" t="str">
        <f t="shared" si="59"/>
        <v>999:99.99</v>
      </c>
      <c r="BX52" s="27" t="str">
        <f t="shared" si="60"/>
        <v>999:99.99</v>
      </c>
      <c r="BY52" s="58" t="str">
        <f t="shared" si="61"/>
        <v>1980/1/1</v>
      </c>
      <c r="CH52" s="3" t="str">
        <f t="shared" si="33"/>
        <v/>
      </c>
      <c r="CI52" s="3" t="str">
        <f t="shared" si="34"/>
        <v/>
      </c>
      <c r="CJ52" s="3">
        <f t="shared" si="35"/>
        <v>0</v>
      </c>
      <c r="CK52" s="3" t="str">
        <f t="shared" si="36"/>
        <v/>
      </c>
      <c r="CL52" s="3">
        <f t="shared" si="37"/>
        <v>0</v>
      </c>
      <c r="CM52" s="3">
        <v>1</v>
      </c>
    </row>
    <row r="53" spans="1:91" ht="24.75" customHeight="1">
      <c r="A53" s="33" t="str">
        <f t="shared" si="62"/>
        <v/>
      </c>
      <c r="B53" s="42"/>
      <c r="C53" s="93" t="str">
        <f t="shared" si="24"/>
        <v/>
      </c>
      <c r="D53" s="43"/>
      <c r="E53" s="43"/>
      <c r="F53" s="43"/>
      <c r="G53" s="33" t="str">
        <f t="shared" si="25"/>
        <v/>
      </c>
      <c r="H53" s="84" t="str">
        <f t="shared" si="26"/>
        <v/>
      </c>
      <c r="I53" s="44"/>
      <c r="J53" s="44"/>
      <c r="K53" s="44"/>
      <c r="L53" s="44"/>
      <c r="M53" s="44"/>
      <c r="N53" s="45"/>
      <c r="O53" s="45"/>
      <c r="P53" s="44"/>
      <c r="Q53" s="45"/>
      <c r="R53" s="45"/>
      <c r="S53" s="44"/>
      <c r="T53" s="44"/>
      <c r="U53" s="44"/>
      <c r="V53" s="44"/>
      <c r="W53" s="44"/>
      <c r="X53" s="45"/>
      <c r="Y53" s="46"/>
      <c r="Z53" s="45"/>
      <c r="AA53" s="103"/>
      <c r="AB53" s="9"/>
      <c r="AC53" s="48">
        <f t="shared" si="40"/>
        <v>0</v>
      </c>
      <c r="AD53" s="48">
        <f t="shared" si="41"/>
        <v>0</v>
      </c>
      <c r="AE53" s="48">
        <f t="shared" si="42"/>
        <v>0</v>
      </c>
      <c r="AF53" s="48">
        <f t="shared" si="27"/>
        <v>0</v>
      </c>
      <c r="AG53" s="48">
        <f t="shared" si="43"/>
        <v>0</v>
      </c>
      <c r="AH53" s="14" t="str">
        <f>IF(I53="","",申込書!$AB$6)</f>
        <v/>
      </c>
      <c r="AI53" s="49" t="str">
        <f t="shared" si="44"/>
        <v/>
      </c>
      <c r="AJ53" s="49" t="str">
        <f t="shared" si="45"/>
        <v/>
      </c>
      <c r="AK53" s="50"/>
      <c r="AR53">
        <v>148</v>
      </c>
      <c r="AS53">
        <f t="shared" si="38"/>
        <v>0</v>
      </c>
      <c r="AT53" t="str">
        <f t="shared" si="39"/>
        <v/>
      </c>
      <c r="AU53">
        <f t="shared" si="46"/>
        <v>0</v>
      </c>
      <c r="AV53" t="str">
        <f t="shared" si="47"/>
        <v/>
      </c>
      <c r="AW53" t="str">
        <f t="shared" si="48"/>
        <v/>
      </c>
      <c r="AX53">
        <f t="shared" si="29"/>
        <v>75</v>
      </c>
      <c r="AY53">
        <f t="shared" si="30"/>
        <v>12</v>
      </c>
      <c r="AZ53">
        <v>5</v>
      </c>
      <c r="BA53" t="str">
        <f t="shared" si="49"/>
        <v xml:space="preserve"> </v>
      </c>
      <c r="BB53">
        <v>148</v>
      </c>
      <c r="BC53" t="str">
        <f t="shared" si="31"/>
        <v/>
      </c>
      <c r="BD53" t="str">
        <f t="shared" si="50"/>
        <v>19000100</v>
      </c>
      <c r="BE53" t="str">
        <f t="shared" si="51"/>
        <v/>
      </c>
      <c r="BF53" t="str">
        <f t="shared" si="52"/>
        <v/>
      </c>
      <c r="BG53" t="str">
        <f t="shared" si="53"/>
        <v/>
      </c>
      <c r="BH53">
        <f t="shared" si="54"/>
        <v>0</v>
      </c>
      <c r="BI53">
        <f t="shared" si="55"/>
        <v>0</v>
      </c>
      <c r="BJ53" t="str">
        <f t="shared" si="32"/>
        <v/>
      </c>
      <c r="BK53" s="27" t="str">
        <f>IF(M53="","",VLOOKUP(M53,男子申込一覧表!$AM$6:$AP$10,2,0))</f>
        <v/>
      </c>
      <c r="BL53" s="27" t="str">
        <f>IF(P53="","",VLOOKUP(P53,男子申込一覧表!$AM$6:$AP$10,2,0))</f>
        <v/>
      </c>
      <c r="BM53" s="27" t="str">
        <f>IF(S53="","",VLOOKUP(S53,#REF!,2,0)+IF(AZ53=0,1,0))</f>
        <v/>
      </c>
      <c r="BN53" s="27" t="str">
        <f>IF(M53="","",VLOOKUP(M53,男子申込一覧表!$AM$6:$AP$10,3,0))</f>
        <v/>
      </c>
      <c r="BO53" s="27" t="str">
        <f>IF(M53="","",VLOOKUP(M53,男子申込一覧表!$AM$6:$AP$10,4,0))</f>
        <v/>
      </c>
      <c r="BP53" s="27">
        <f t="shared" si="56"/>
        <v>0</v>
      </c>
      <c r="BQ53" s="27" t="str">
        <f>IF(P53="","",VLOOKUP(P53,男子申込一覧表!$AM$6:$AP$9,3,0))</f>
        <v/>
      </c>
      <c r="BR53" s="27" t="str">
        <f>IF(P53="","",VLOOKUP(P53,男子申込一覧表!$AM$6:$AP$9,4,0))</f>
        <v/>
      </c>
      <c r="BS53" s="27">
        <f t="shared" si="57"/>
        <v>0</v>
      </c>
      <c r="BT53" s="27" t="str">
        <f>IF(S53="","",VLOOKUP(S53,#REF!,3,0))</f>
        <v/>
      </c>
      <c r="BU53" s="27" t="str">
        <f>IF(S53="","",VLOOKUP(S53,#REF!,4,0))</f>
        <v/>
      </c>
      <c r="BV53" s="27" t="str">
        <f t="shared" si="58"/>
        <v>999:99.99</v>
      </c>
      <c r="BW53" s="27" t="str">
        <f t="shared" si="59"/>
        <v>999:99.99</v>
      </c>
      <c r="BX53" s="27" t="str">
        <f t="shared" si="60"/>
        <v>999:99.99</v>
      </c>
      <c r="BY53" s="58" t="str">
        <f t="shared" si="61"/>
        <v>1980/1/1</v>
      </c>
      <c r="CH53" s="3" t="str">
        <f t="shared" si="33"/>
        <v/>
      </c>
      <c r="CI53" s="3" t="str">
        <f t="shared" si="34"/>
        <v/>
      </c>
      <c r="CJ53" s="3">
        <f t="shared" si="35"/>
        <v>0</v>
      </c>
      <c r="CK53" s="3" t="str">
        <f t="shared" si="36"/>
        <v/>
      </c>
      <c r="CL53" s="3">
        <f t="shared" si="37"/>
        <v>0</v>
      </c>
      <c r="CM53" s="3">
        <v>1</v>
      </c>
    </row>
    <row r="54" spans="1:91" ht="24.75" customHeight="1">
      <c r="A54" s="33" t="str">
        <f t="shared" si="62"/>
        <v/>
      </c>
      <c r="B54" s="42"/>
      <c r="C54" s="93" t="str">
        <f t="shared" si="24"/>
        <v/>
      </c>
      <c r="D54" s="43"/>
      <c r="E54" s="43"/>
      <c r="F54" s="43"/>
      <c r="G54" s="33" t="str">
        <f t="shared" si="25"/>
        <v/>
      </c>
      <c r="H54" s="84" t="str">
        <f t="shared" si="26"/>
        <v/>
      </c>
      <c r="I54" s="44"/>
      <c r="J54" s="44"/>
      <c r="K54" s="44"/>
      <c r="L54" s="44"/>
      <c r="M54" s="44"/>
      <c r="N54" s="45"/>
      <c r="O54" s="45"/>
      <c r="P54" s="44"/>
      <c r="Q54" s="45"/>
      <c r="R54" s="45"/>
      <c r="S54" s="44"/>
      <c r="T54" s="44"/>
      <c r="U54" s="44"/>
      <c r="V54" s="44"/>
      <c r="W54" s="44"/>
      <c r="X54" s="45"/>
      <c r="Y54" s="46"/>
      <c r="Z54" s="45"/>
      <c r="AA54" s="103"/>
      <c r="AB54" s="9"/>
      <c r="AC54" s="48">
        <f t="shared" si="40"/>
        <v>0</v>
      </c>
      <c r="AD54" s="48">
        <f t="shared" si="41"/>
        <v>0</v>
      </c>
      <c r="AE54" s="48">
        <f t="shared" si="42"/>
        <v>0</v>
      </c>
      <c r="AF54" s="48">
        <f t="shared" si="27"/>
        <v>0</v>
      </c>
      <c r="AG54" s="48">
        <f t="shared" si="43"/>
        <v>0</v>
      </c>
      <c r="AH54" s="14" t="str">
        <f>IF(I54="","",申込書!$AB$6)</f>
        <v/>
      </c>
      <c r="AI54" s="49" t="str">
        <f t="shared" si="44"/>
        <v/>
      </c>
      <c r="AJ54" s="49" t="str">
        <f t="shared" si="45"/>
        <v/>
      </c>
      <c r="AK54" s="50"/>
      <c r="AR54">
        <v>149</v>
      </c>
      <c r="AS54">
        <f t="shared" si="38"/>
        <v>0</v>
      </c>
      <c r="AT54" t="str">
        <f t="shared" si="39"/>
        <v/>
      </c>
      <c r="AU54">
        <f t="shared" si="46"/>
        <v>0</v>
      </c>
      <c r="AV54" t="str">
        <f t="shared" si="47"/>
        <v/>
      </c>
      <c r="AW54" t="str">
        <f t="shared" si="48"/>
        <v/>
      </c>
      <c r="AX54">
        <f t="shared" si="29"/>
        <v>75</v>
      </c>
      <c r="AY54">
        <f t="shared" si="30"/>
        <v>12</v>
      </c>
      <c r="AZ54">
        <v>5</v>
      </c>
      <c r="BA54" t="str">
        <f t="shared" si="49"/>
        <v xml:space="preserve"> </v>
      </c>
      <c r="BB54">
        <v>149</v>
      </c>
      <c r="BC54" t="str">
        <f t="shared" si="31"/>
        <v/>
      </c>
      <c r="BD54" t="str">
        <f t="shared" si="50"/>
        <v>19000100</v>
      </c>
      <c r="BE54" t="str">
        <f t="shared" si="51"/>
        <v/>
      </c>
      <c r="BF54" t="str">
        <f t="shared" si="52"/>
        <v/>
      </c>
      <c r="BG54" t="str">
        <f t="shared" si="53"/>
        <v/>
      </c>
      <c r="BH54">
        <f t="shared" si="54"/>
        <v>0</v>
      </c>
      <c r="BI54">
        <f t="shared" si="55"/>
        <v>0</v>
      </c>
      <c r="BJ54" t="str">
        <f t="shared" si="32"/>
        <v/>
      </c>
      <c r="BK54" s="27" t="str">
        <f>IF(M54="","",VLOOKUP(M54,男子申込一覧表!$AM$6:$AP$10,2,0))</f>
        <v/>
      </c>
      <c r="BL54" s="27" t="str">
        <f>IF(P54="","",VLOOKUP(P54,男子申込一覧表!$AM$6:$AP$10,2,0))</f>
        <v/>
      </c>
      <c r="BM54" s="27" t="str">
        <f>IF(S54="","",VLOOKUP(S54,#REF!,2,0)+IF(AZ54=0,1,0))</f>
        <v/>
      </c>
      <c r="BN54" s="27" t="str">
        <f>IF(M54="","",VLOOKUP(M54,男子申込一覧表!$AM$6:$AP$10,3,0))</f>
        <v/>
      </c>
      <c r="BO54" s="27" t="str">
        <f>IF(M54="","",VLOOKUP(M54,男子申込一覧表!$AM$6:$AP$10,4,0))</f>
        <v/>
      </c>
      <c r="BP54" s="27">
        <f t="shared" si="56"/>
        <v>0</v>
      </c>
      <c r="BQ54" s="27" t="str">
        <f>IF(P54="","",VLOOKUP(P54,男子申込一覧表!$AM$6:$AP$9,3,0))</f>
        <v/>
      </c>
      <c r="BR54" s="27" t="str">
        <f>IF(P54="","",VLOOKUP(P54,男子申込一覧表!$AM$6:$AP$9,4,0))</f>
        <v/>
      </c>
      <c r="BS54" s="27">
        <f t="shared" si="57"/>
        <v>0</v>
      </c>
      <c r="BT54" s="27" t="str">
        <f>IF(S54="","",VLOOKUP(S54,#REF!,3,0))</f>
        <v/>
      </c>
      <c r="BU54" s="27" t="str">
        <f>IF(S54="","",VLOOKUP(S54,#REF!,4,0))</f>
        <v/>
      </c>
      <c r="BV54" s="27" t="str">
        <f t="shared" si="58"/>
        <v>999:99.99</v>
      </c>
      <c r="BW54" s="27" t="str">
        <f t="shared" si="59"/>
        <v>999:99.99</v>
      </c>
      <c r="BX54" s="27" t="str">
        <f t="shared" si="60"/>
        <v>999:99.99</v>
      </c>
      <c r="BY54" s="58" t="str">
        <f t="shared" si="61"/>
        <v>1980/1/1</v>
      </c>
      <c r="CH54" s="3" t="str">
        <f t="shared" si="33"/>
        <v/>
      </c>
      <c r="CI54" s="3" t="str">
        <f t="shared" si="34"/>
        <v/>
      </c>
      <c r="CJ54" s="3">
        <f t="shared" si="35"/>
        <v>0</v>
      </c>
      <c r="CK54" s="3" t="str">
        <f t="shared" si="36"/>
        <v/>
      </c>
      <c r="CL54" s="3">
        <f t="shared" si="37"/>
        <v>0</v>
      </c>
      <c r="CM54" s="3">
        <v>1</v>
      </c>
    </row>
    <row r="55" spans="1:91" ht="24.75" customHeight="1">
      <c r="A55" s="33" t="str">
        <f t="shared" si="62"/>
        <v/>
      </c>
      <c r="B55" s="42"/>
      <c r="C55" s="93" t="str">
        <f t="shared" si="24"/>
        <v/>
      </c>
      <c r="D55" s="43"/>
      <c r="E55" s="43"/>
      <c r="F55" s="43"/>
      <c r="G55" s="33" t="str">
        <f t="shared" si="25"/>
        <v/>
      </c>
      <c r="H55" s="84" t="str">
        <f t="shared" si="26"/>
        <v/>
      </c>
      <c r="I55" s="44"/>
      <c r="J55" s="44"/>
      <c r="K55" s="44"/>
      <c r="L55" s="44"/>
      <c r="M55" s="44"/>
      <c r="N55" s="45"/>
      <c r="O55" s="45"/>
      <c r="P55" s="44"/>
      <c r="Q55" s="45"/>
      <c r="R55" s="45"/>
      <c r="S55" s="44"/>
      <c r="T55" s="44"/>
      <c r="U55" s="44"/>
      <c r="V55" s="44"/>
      <c r="W55" s="44"/>
      <c r="X55" s="45"/>
      <c r="Y55" s="46"/>
      <c r="Z55" s="45"/>
      <c r="AA55" s="103"/>
      <c r="AB55" s="9"/>
      <c r="AC55" s="48">
        <f t="shared" si="40"/>
        <v>0</v>
      </c>
      <c r="AD55" s="48">
        <f t="shared" si="41"/>
        <v>0</v>
      </c>
      <c r="AE55" s="48">
        <f t="shared" si="42"/>
        <v>0</v>
      </c>
      <c r="AF55" s="48">
        <f t="shared" si="27"/>
        <v>0</v>
      </c>
      <c r="AG55" s="48">
        <f t="shared" si="43"/>
        <v>0</v>
      </c>
      <c r="AH55" s="14" t="str">
        <f>IF(I55="","",申込書!$AB$6)</f>
        <v/>
      </c>
      <c r="AI55" s="49" t="str">
        <f t="shared" si="44"/>
        <v/>
      </c>
      <c r="AJ55" s="49" t="str">
        <f t="shared" si="45"/>
        <v/>
      </c>
      <c r="AK55" s="50"/>
      <c r="AR55">
        <v>150</v>
      </c>
      <c r="AS55">
        <f t="shared" si="38"/>
        <v>0</v>
      </c>
      <c r="AT55" t="str">
        <f t="shared" si="39"/>
        <v/>
      </c>
      <c r="AU55">
        <f t="shared" si="46"/>
        <v>0</v>
      </c>
      <c r="AV55" t="str">
        <f t="shared" si="47"/>
        <v/>
      </c>
      <c r="AW55" t="str">
        <f t="shared" si="48"/>
        <v/>
      </c>
      <c r="AX55">
        <f t="shared" si="29"/>
        <v>75</v>
      </c>
      <c r="AY55">
        <f t="shared" si="30"/>
        <v>12</v>
      </c>
      <c r="AZ55">
        <v>5</v>
      </c>
      <c r="BA55" t="str">
        <f t="shared" si="49"/>
        <v xml:space="preserve"> </v>
      </c>
      <c r="BB55">
        <v>150</v>
      </c>
      <c r="BC55" t="str">
        <f t="shared" si="31"/>
        <v/>
      </c>
      <c r="BD55" t="str">
        <f t="shared" si="50"/>
        <v>19000100</v>
      </c>
      <c r="BE55" t="str">
        <f t="shared" si="51"/>
        <v/>
      </c>
      <c r="BF55" t="str">
        <f t="shared" si="52"/>
        <v/>
      </c>
      <c r="BG55" t="str">
        <f t="shared" si="53"/>
        <v/>
      </c>
      <c r="BH55">
        <f t="shared" si="54"/>
        <v>0</v>
      </c>
      <c r="BI55">
        <f t="shared" si="55"/>
        <v>0</v>
      </c>
      <c r="BJ55" t="str">
        <f t="shared" si="32"/>
        <v/>
      </c>
      <c r="BK55" s="27" t="str">
        <f>IF(M55="","",VLOOKUP(M55,男子申込一覧表!$AM$6:$AP$10,2,0))</f>
        <v/>
      </c>
      <c r="BL55" s="27" t="str">
        <f>IF(P55="","",VLOOKUP(P55,男子申込一覧表!$AM$6:$AP$10,2,0))</f>
        <v/>
      </c>
      <c r="BM55" s="27" t="str">
        <f>IF(S55="","",VLOOKUP(S55,#REF!,2,0)+IF(AZ55=0,1,0))</f>
        <v/>
      </c>
      <c r="BN55" s="27" t="str">
        <f>IF(M55="","",VLOOKUP(M55,男子申込一覧表!$AM$6:$AP$10,3,0))</f>
        <v/>
      </c>
      <c r="BO55" s="27" t="str">
        <f>IF(M55="","",VLOOKUP(M55,男子申込一覧表!$AM$6:$AP$10,4,0))</f>
        <v/>
      </c>
      <c r="BP55" s="27">
        <f t="shared" si="56"/>
        <v>0</v>
      </c>
      <c r="BQ55" s="27" t="str">
        <f>IF(P55="","",VLOOKUP(P55,男子申込一覧表!$AM$6:$AP$9,3,0))</f>
        <v/>
      </c>
      <c r="BR55" s="27" t="str">
        <f>IF(P55="","",VLOOKUP(P55,男子申込一覧表!$AM$6:$AP$9,4,0))</f>
        <v/>
      </c>
      <c r="BS55" s="27">
        <f t="shared" si="57"/>
        <v>0</v>
      </c>
      <c r="BT55" s="27" t="str">
        <f>IF(S55="","",VLOOKUP(S55,#REF!,3,0))</f>
        <v/>
      </c>
      <c r="BU55" s="27" t="str">
        <f>IF(S55="","",VLOOKUP(S55,#REF!,4,0))</f>
        <v/>
      </c>
      <c r="BV55" s="27" t="str">
        <f t="shared" si="58"/>
        <v>999:99.99</v>
      </c>
      <c r="BW55" s="27" t="str">
        <f t="shared" si="59"/>
        <v>999:99.99</v>
      </c>
      <c r="BX55" s="27" t="str">
        <f t="shared" si="60"/>
        <v>999:99.99</v>
      </c>
      <c r="BY55" s="58" t="str">
        <f t="shared" si="61"/>
        <v>1980/1/1</v>
      </c>
      <c r="CH55" s="3" t="str">
        <f t="shared" si="33"/>
        <v/>
      </c>
      <c r="CI55" s="3" t="str">
        <f t="shared" si="34"/>
        <v/>
      </c>
      <c r="CJ55" s="3">
        <f t="shared" si="35"/>
        <v>0</v>
      </c>
      <c r="CK55" s="3" t="str">
        <f t="shared" si="36"/>
        <v/>
      </c>
      <c r="CL55" s="3">
        <f t="shared" si="37"/>
        <v>0</v>
      </c>
      <c r="CM55" s="3">
        <v>1</v>
      </c>
    </row>
    <row r="56" spans="1:91" ht="24.75" customHeight="1">
      <c r="A56" s="33" t="str">
        <f t="shared" si="62"/>
        <v/>
      </c>
      <c r="B56" s="42"/>
      <c r="C56" s="93" t="str">
        <f t="shared" si="24"/>
        <v/>
      </c>
      <c r="D56" s="43"/>
      <c r="E56" s="43"/>
      <c r="F56" s="43"/>
      <c r="G56" s="33" t="str">
        <f t="shared" si="25"/>
        <v/>
      </c>
      <c r="H56" s="84" t="str">
        <f t="shared" si="26"/>
        <v/>
      </c>
      <c r="I56" s="44"/>
      <c r="J56" s="44"/>
      <c r="K56" s="44"/>
      <c r="L56" s="44"/>
      <c r="M56" s="44"/>
      <c r="N56" s="45"/>
      <c r="O56" s="45"/>
      <c r="P56" s="44"/>
      <c r="Q56" s="45"/>
      <c r="R56" s="45"/>
      <c r="S56" s="44"/>
      <c r="T56" s="44"/>
      <c r="U56" s="44"/>
      <c r="V56" s="44"/>
      <c r="W56" s="44"/>
      <c r="X56" s="45"/>
      <c r="Y56" s="46"/>
      <c r="Z56" s="45"/>
      <c r="AA56" s="103"/>
      <c r="AB56" s="9"/>
      <c r="AC56" s="48">
        <f t="shared" si="40"/>
        <v>0</v>
      </c>
      <c r="AD56" s="48">
        <f t="shared" si="41"/>
        <v>0</v>
      </c>
      <c r="AE56" s="48">
        <f t="shared" si="42"/>
        <v>0</v>
      </c>
      <c r="AF56" s="48">
        <f t="shared" si="27"/>
        <v>0</v>
      </c>
      <c r="AG56" s="48">
        <f t="shared" si="43"/>
        <v>0</v>
      </c>
      <c r="AH56" s="14" t="str">
        <f>IF(I56="","",申込書!$AB$6)</f>
        <v/>
      </c>
      <c r="AI56" s="49" t="str">
        <f t="shared" si="44"/>
        <v/>
      </c>
      <c r="AJ56" s="49" t="str">
        <f t="shared" si="45"/>
        <v/>
      </c>
      <c r="AK56" s="50"/>
      <c r="AR56">
        <v>151</v>
      </c>
      <c r="AS56">
        <f t="shared" si="38"/>
        <v>0</v>
      </c>
      <c r="AT56" t="str">
        <f t="shared" si="39"/>
        <v/>
      </c>
      <c r="AU56">
        <f t="shared" si="46"/>
        <v>0</v>
      </c>
      <c r="AV56" t="str">
        <f t="shared" si="47"/>
        <v/>
      </c>
      <c r="AW56" t="str">
        <f t="shared" si="48"/>
        <v/>
      </c>
      <c r="AX56">
        <f t="shared" si="29"/>
        <v>75</v>
      </c>
      <c r="AY56">
        <f t="shared" si="30"/>
        <v>12</v>
      </c>
      <c r="AZ56">
        <v>5</v>
      </c>
      <c r="BA56" t="str">
        <f t="shared" si="49"/>
        <v xml:space="preserve"> </v>
      </c>
      <c r="BB56">
        <v>151</v>
      </c>
      <c r="BC56" t="str">
        <f t="shared" si="31"/>
        <v/>
      </c>
      <c r="BD56" t="str">
        <f t="shared" si="50"/>
        <v>19000100</v>
      </c>
      <c r="BE56" t="str">
        <f t="shared" si="51"/>
        <v/>
      </c>
      <c r="BF56" t="str">
        <f t="shared" si="52"/>
        <v/>
      </c>
      <c r="BG56" t="str">
        <f t="shared" si="53"/>
        <v/>
      </c>
      <c r="BH56">
        <f t="shared" si="54"/>
        <v>0</v>
      </c>
      <c r="BI56">
        <f t="shared" si="55"/>
        <v>0</v>
      </c>
      <c r="BJ56" t="str">
        <f t="shared" si="32"/>
        <v/>
      </c>
      <c r="BK56" s="27" t="str">
        <f>IF(M56="","",VLOOKUP(M56,男子申込一覧表!$AM$6:$AP$10,2,0))</f>
        <v/>
      </c>
      <c r="BL56" s="27" t="str">
        <f>IF(P56="","",VLOOKUP(P56,男子申込一覧表!$AM$6:$AP$10,2,0))</f>
        <v/>
      </c>
      <c r="BM56" s="27" t="str">
        <f>IF(S56="","",VLOOKUP(S56,#REF!,2,0)+IF(AZ56=0,1,0))</f>
        <v/>
      </c>
      <c r="BN56" s="27" t="str">
        <f>IF(M56="","",VLOOKUP(M56,男子申込一覧表!$AM$6:$AP$10,3,0))</f>
        <v/>
      </c>
      <c r="BO56" s="27" t="str">
        <f>IF(M56="","",VLOOKUP(M56,男子申込一覧表!$AM$6:$AP$10,4,0))</f>
        <v/>
      </c>
      <c r="BP56" s="27">
        <f t="shared" si="56"/>
        <v>0</v>
      </c>
      <c r="BQ56" s="27" t="str">
        <f>IF(P56="","",VLOOKUP(P56,男子申込一覧表!$AM$6:$AP$9,3,0))</f>
        <v/>
      </c>
      <c r="BR56" s="27" t="str">
        <f>IF(P56="","",VLOOKUP(P56,男子申込一覧表!$AM$6:$AP$9,4,0))</f>
        <v/>
      </c>
      <c r="BS56" s="27">
        <f t="shared" si="57"/>
        <v>0</v>
      </c>
      <c r="BT56" s="27" t="str">
        <f>IF(S56="","",VLOOKUP(S56,#REF!,3,0))</f>
        <v/>
      </c>
      <c r="BU56" s="27" t="str">
        <f>IF(S56="","",VLOOKUP(S56,#REF!,4,0))</f>
        <v/>
      </c>
      <c r="BV56" s="27" t="str">
        <f t="shared" si="58"/>
        <v>999:99.99</v>
      </c>
      <c r="BW56" s="27" t="str">
        <f t="shared" si="59"/>
        <v>999:99.99</v>
      </c>
      <c r="BX56" s="27" t="str">
        <f t="shared" si="60"/>
        <v>999:99.99</v>
      </c>
      <c r="BY56" s="58" t="str">
        <f t="shared" si="61"/>
        <v>1980/1/1</v>
      </c>
      <c r="CH56" s="3" t="str">
        <f t="shared" si="33"/>
        <v/>
      </c>
      <c r="CI56" s="3" t="str">
        <f t="shared" si="34"/>
        <v/>
      </c>
      <c r="CJ56" s="3">
        <f t="shared" si="35"/>
        <v>0</v>
      </c>
      <c r="CK56" s="3" t="str">
        <f t="shared" si="36"/>
        <v/>
      </c>
      <c r="CL56" s="3">
        <f t="shared" si="37"/>
        <v>0</v>
      </c>
      <c r="CM56" s="3">
        <v>1</v>
      </c>
    </row>
    <row r="57" spans="1:91" ht="24.75" customHeight="1">
      <c r="A57" s="33" t="str">
        <f t="shared" si="62"/>
        <v/>
      </c>
      <c r="B57" s="42"/>
      <c r="C57" s="93" t="str">
        <f t="shared" si="24"/>
        <v/>
      </c>
      <c r="D57" s="43"/>
      <c r="E57" s="43"/>
      <c r="F57" s="43"/>
      <c r="G57" s="33" t="str">
        <f t="shared" si="25"/>
        <v/>
      </c>
      <c r="H57" s="84" t="str">
        <f t="shared" si="26"/>
        <v/>
      </c>
      <c r="I57" s="44"/>
      <c r="J57" s="44"/>
      <c r="K57" s="44"/>
      <c r="L57" s="44"/>
      <c r="M57" s="44"/>
      <c r="N57" s="45"/>
      <c r="O57" s="45"/>
      <c r="P57" s="44"/>
      <c r="Q57" s="45"/>
      <c r="R57" s="45"/>
      <c r="S57" s="44"/>
      <c r="T57" s="44"/>
      <c r="U57" s="44"/>
      <c r="V57" s="44"/>
      <c r="W57" s="44"/>
      <c r="X57" s="45"/>
      <c r="Y57" s="46"/>
      <c r="Z57" s="45"/>
      <c r="AA57" s="103"/>
      <c r="AB57" s="9"/>
      <c r="AC57" s="48">
        <f t="shared" si="40"/>
        <v>0</v>
      </c>
      <c r="AD57" s="48">
        <f t="shared" si="41"/>
        <v>0</v>
      </c>
      <c r="AE57" s="48">
        <f t="shared" si="42"/>
        <v>0</v>
      </c>
      <c r="AF57" s="48">
        <f t="shared" si="27"/>
        <v>0</v>
      </c>
      <c r="AG57" s="48">
        <f t="shared" si="43"/>
        <v>0</v>
      </c>
      <c r="AH57" s="14" t="str">
        <f>IF(I57="","",申込書!$AB$6)</f>
        <v/>
      </c>
      <c r="AI57" s="49" t="str">
        <f t="shared" si="44"/>
        <v/>
      </c>
      <c r="AJ57" s="49" t="str">
        <f t="shared" si="45"/>
        <v/>
      </c>
      <c r="AK57" s="50"/>
      <c r="AR57">
        <v>152</v>
      </c>
      <c r="AS57">
        <f t="shared" si="38"/>
        <v>0</v>
      </c>
      <c r="AT57" t="str">
        <f t="shared" si="39"/>
        <v/>
      </c>
      <c r="AU57">
        <f t="shared" si="46"/>
        <v>0</v>
      </c>
      <c r="AV57" t="str">
        <f t="shared" si="47"/>
        <v/>
      </c>
      <c r="AW57" t="str">
        <f t="shared" si="48"/>
        <v/>
      </c>
      <c r="AX57">
        <f t="shared" si="29"/>
        <v>75</v>
      </c>
      <c r="AY57">
        <f t="shared" si="30"/>
        <v>12</v>
      </c>
      <c r="AZ57">
        <v>5</v>
      </c>
      <c r="BA57" t="str">
        <f t="shared" si="49"/>
        <v xml:space="preserve"> </v>
      </c>
      <c r="BB57">
        <v>152</v>
      </c>
      <c r="BC57" t="str">
        <f t="shared" si="31"/>
        <v/>
      </c>
      <c r="BD57" t="str">
        <f t="shared" si="50"/>
        <v>19000100</v>
      </c>
      <c r="BE57" t="str">
        <f t="shared" si="51"/>
        <v/>
      </c>
      <c r="BF57" t="str">
        <f t="shared" si="52"/>
        <v/>
      </c>
      <c r="BG57" t="str">
        <f t="shared" si="53"/>
        <v/>
      </c>
      <c r="BH57">
        <f t="shared" si="54"/>
        <v>0</v>
      </c>
      <c r="BI57">
        <f t="shared" si="55"/>
        <v>0</v>
      </c>
      <c r="BJ57" t="str">
        <f t="shared" si="32"/>
        <v/>
      </c>
      <c r="BK57" s="27" t="str">
        <f>IF(M57="","",VLOOKUP(M57,男子申込一覧表!$AM$6:$AP$10,2,0))</f>
        <v/>
      </c>
      <c r="BL57" s="27" t="str">
        <f>IF(P57="","",VLOOKUP(P57,男子申込一覧表!$AM$6:$AP$10,2,0))</f>
        <v/>
      </c>
      <c r="BM57" s="27" t="str">
        <f>IF(S57="","",VLOOKUP(S57,#REF!,2,0)+IF(AZ57=0,1,0))</f>
        <v/>
      </c>
      <c r="BN57" s="27" t="str">
        <f>IF(M57="","",VLOOKUP(M57,男子申込一覧表!$AM$6:$AP$10,3,0))</f>
        <v/>
      </c>
      <c r="BO57" s="27" t="str">
        <f>IF(M57="","",VLOOKUP(M57,男子申込一覧表!$AM$6:$AP$10,4,0))</f>
        <v/>
      </c>
      <c r="BP57" s="27">
        <f t="shared" si="56"/>
        <v>0</v>
      </c>
      <c r="BQ57" s="27" t="str">
        <f>IF(P57="","",VLOOKUP(P57,男子申込一覧表!$AM$6:$AP$9,3,0))</f>
        <v/>
      </c>
      <c r="BR57" s="27" t="str">
        <f>IF(P57="","",VLOOKUP(P57,男子申込一覧表!$AM$6:$AP$9,4,0))</f>
        <v/>
      </c>
      <c r="BS57" s="27">
        <f t="shared" si="57"/>
        <v>0</v>
      </c>
      <c r="BT57" s="27" t="str">
        <f>IF(S57="","",VLOOKUP(S57,#REF!,3,0))</f>
        <v/>
      </c>
      <c r="BU57" s="27" t="str">
        <f>IF(S57="","",VLOOKUP(S57,#REF!,4,0))</f>
        <v/>
      </c>
      <c r="BV57" s="27" t="str">
        <f t="shared" si="58"/>
        <v>999:99.99</v>
      </c>
      <c r="BW57" s="27" t="str">
        <f t="shared" si="59"/>
        <v>999:99.99</v>
      </c>
      <c r="BX57" s="27" t="str">
        <f t="shared" si="60"/>
        <v>999:99.99</v>
      </c>
      <c r="BY57" s="58" t="str">
        <f t="shared" si="61"/>
        <v>1980/1/1</v>
      </c>
      <c r="CH57" s="3" t="str">
        <f t="shared" si="33"/>
        <v/>
      </c>
      <c r="CI57" s="3" t="str">
        <f t="shared" si="34"/>
        <v/>
      </c>
      <c r="CJ57" s="3">
        <f t="shared" si="35"/>
        <v>0</v>
      </c>
      <c r="CK57" s="3" t="str">
        <f t="shared" si="36"/>
        <v/>
      </c>
      <c r="CL57" s="3">
        <f t="shared" si="37"/>
        <v>0</v>
      </c>
      <c r="CM57" s="3">
        <v>1</v>
      </c>
    </row>
    <row r="58" spans="1:91" ht="24.75" customHeight="1">
      <c r="A58" s="33" t="str">
        <f t="shared" si="62"/>
        <v/>
      </c>
      <c r="B58" s="42"/>
      <c r="C58" s="93" t="str">
        <f t="shared" si="24"/>
        <v/>
      </c>
      <c r="D58" s="43"/>
      <c r="E58" s="43"/>
      <c r="F58" s="43"/>
      <c r="G58" s="33" t="str">
        <f t="shared" si="25"/>
        <v/>
      </c>
      <c r="H58" s="84" t="str">
        <f t="shared" si="26"/>
        <v/>
      </c>
      <c r="I58" s="44"/>
      <c r="J58" s="44"/>
      <c r="K58" s="44"/>
      <c r="L58" s="44"/>
      <c r="M58" s="44"/>
      <c r="N58" s="45"/>
      <c r="O58" s="45"/>
      <c r="P58" s="44"/>
      <c r="Q58" s="45"/>
      <c r="R58" s="45"/>
      <c r="S58" s="44"/>
      <c r="T58" s="44"/>
      <c r="U58" s="44"/>
      <c r="V58" s="44"/>
      <c r="W58" s="44"/>
      <c r="X58" s="45"/>
      <c r="Y58" s="46"/>
      <c r="Z58" s="45"/>
      <c r="AA58" s="103"/>
      <c r="AB58" s="9"/>
      <c r="AC58" s="48">
        <f t="shared" si="40"/>
        <v>0</v>
      </c>
      <c r="AD58" s="48">
        <f t="shared" si="41"/>
        <v>0</v>
      </c>
      <c r="AE58" s="48">
        <f t="shared" si="42"/>
        <v>0</v>
      </c>
      <c r="AF58" s="48">
        <f t="shared" si="27"/>
        <v>0</v>
      </c>
      <c r="AG58" s="48">
        <f t="shared" si="43"/>
        <v>0</v>
      </c>
      <c r="AH58" s="14" t="str">
        <f>IF(I58="","",申込書!$AB$6)</f>
        <v/>
      </c>
      <c r="AI58" s="49" t="str">
        <f t="shared" si="44"/>
        <v/>
      </c>
      <c r="AJ58" s="49" t="str">
        <f t="shared" si="45"/>
        <v/>
      </c>
      <c r="AK58" s="50"/>
      <c r="AR58">
        <v>153</v>
      </c>
      <c r="AS58">
        <f t="shared" si="38"/>
        <v>0</v>
      </c>
      <c r="AT58" t="str">
        <f t="shared" si="39"/>
        <v/>
      </c>
      <c r="AU58">
        <f t="shared" si="46"/>
        <v>0</v>
      </c>
      <c r="AV58" t="str">
        <f t="shared" si="47"/>
        <v/>
      </c>
      <c r="AW58" t="str">
        <f t="shared" si="48"/>
        <v/>
      </c>
      <c r="AX58">
        <f t="shared" si="29"/>
        <v>75</v>
      </c>
      <c r="AY58">
        <f t="shared" si="30"/>
        <v>12</v>
      </c>
      <c r="AZ58">
        <v>5</v>
      </c>
      <c r="BA58" t="str">
        <f t="shared" si="49"/>
        <v xml:space="preserve"> </v>
      </c>
      <c r="BB58">
        <v>153</v>
      </c>
      <c r="BC58" t="str">
        <f t="shared" si="31"/>
        <v/>
      </c>
      <c r="BD58" t="str">
        <f t="shared" si="50"/>
        <v>19000100</v>
      </c>
      <c r="BE58" t="str">
        <f t="shared" si="51"/>
        <v/>
      </c>
      <c r="BF58" t="str">
        <f t="shared" si="52"/>
        <v/>
      </c>
      <c r="BG58" t="str">
        <f t="shared" si="53"/>
        <v/>
      </c>
      <c r="BH58">
        <f t="shared" si="54"/>
        <v>0</v>
      </c>
      <c r="BI58">
        <f t="shared" si="55"/>
        <v>0</v>
      </c>
      <c r="BJ58" t="str">
        <f t="shared" si="32"/>
        <v/>
      </c>
      <c r="BK58" s="27" t="str">
        <f>IF(M58="","",VLOOKUP(M58,男子申込一覧表!$AM$6:$AP$10,2,0))</f>
        <v/>
      </c>
      <c r="BL58" s="27" t="str">
        <f>IF(P58="","",VLOOKUP(P58,男子申込一覧表!$AM$6:$AP$10,2,0))</f>
        <v/>
      </c>
      <c r="BM58" s="27" t="str">
        <f>IF(S58="","",VLOOKUP(S58,#REF!,2,0)+IF(AZ58=0,1,0))</f>
        <v/>
      </c>
      <c r="BN58" s="27" t="str">
        <f>IF(M58="","",VLOOKUP(M58,男子申込一覧表!$AM$6:$AP$10,3,0))</f>
        <v/>
      </c>
      <c r="BO58" s="27" t="str">
        <f>IF(M58="","",VLOOKUP(M58,男子申込一覧表!$AM$6:$AP$10,4,0))</f>
        <v/>
      </c>
      <c r="BP58" s="27">
        <f t="shared" si="56"/>
        <v>0</v>
      </c>
      <c r="BQ58" s="27" t="str">
        <f>IF(P58="","",VLOOKUP(P58,男子申込一覧表!$AM$6:$AP$9,3,0))</f>
        <v/>
      </c>
      <c r="BR58" s="27" t="str">
        <f>IF(P58="","",VLOOKUP(P58,男子申込一覧表!$AM$6:$AP$9,4,0))</f>
        <v/>
      </c>
      <c r="BS58" s="27">
        <f t="shared" si="57"/>
        <v>0</v>
      </c>
      <c r="BT58" s="27" t="str">
        <f>IF(S58="","",VLOOKUP(S58,#REF!,3,0))</f>
        <v/>
      </c>
      <c r="BU58" s="27" t="str">
        <f>IF(S58="","",VLOOKUP(S58,#REF!,4,0))</f>
        <v/>
      </c>
      <c r="BV58" s="27" t="str">
        <f t="shared" si="58"/>
        <v>999:99.99</v>
      </c>
      <c r="BW58" s="27" t="str">
        <f t="shared" si="59"/>
        <v>999:99.99</v>
      </c>
      <c r="BX58" s="27" t="str">
        <f t="shared" si="60"/>
        <v>999:99.99</v>
      </c>
      <c r="BY58" s="58" t="str">
        <f t="shared" si="61"/>
        <v>1980/1/1</v>
      </c>
      <c r="CH58" s="3" t="str">
        <f t="shared" si="33"/>
        <v/>
      </c>
      <c r="CI58" s="3" t="str">
        <f t="shared" si="34"/>
        <v/>
      </c>
      <c r="CJ58" s="3">
        <f t="shared" si="35"/>
        <v>0</v>
      </c>
      <c r="CK58" s="3" t="str">
        <f t="shared" si="36"/>
        <v/>
      </c>
      <c r="CL58" s="3">
        <f t="shared" si="37"/>
        <v>0</v>
      </c>
      <c r="CM58" s="3">
        <v>1</v>
      </c>
    </row>
    <row r="59" spans="1:91" ht="24.75" customHeight="1">
      <c r="A59" s="33" t="str">
        <f t="shared" si="62"/>
        <v/>
      </c>
      <c r="B59" s="42"/>
      <c r="C59" s="93" t="str">
        <f t="shared" si="24"/>
        <v/>
      </c>
      <c r="D59" s="43"/>
      <c r="E59" s="43"/>
      <c r="F59" s="43"/>
      <c r="G59" s="33" t="str">
        <f t="shared" si="25"/>
        <v/>
      </c>
      <c r="H59" s="84" t="str">
        <f t="shared" si="26"/>
        <v/>
      </c>
      <c r="I59" s="44"/>
      <c r="J59" s="44"/>
      <c r="K59" s="44"/>
      <c r="L59" s="44"/>
      <c r="M59" s="44"/>
      <c r="N59" s="45"/>
      <c r="O59" s="45"/>
      <c r="P59" s="44"/>
      <c r="Q59" s="45"/>
      <c r="R59" s="45"/>
      <c r="S59" s="44"/>
      <c r="T59" s="44"/>
      <c r="U59" s="44"/>
      <c r="V59" s="44"/>
      <c r="W59" s="44"/>
      <c r="X59" s="45"/>
      <c r="Y59" s="46"/>
      <c r="Z59" s="45"/>
      <c r="AA59" s="103"/>
      <c r="AB59" s="9"/>
      <c r="AC59" s="48">
        <f t="shared" si="40"/>
        <v>0</v>
      </c>
      <c r="AD59" s="48">
        <f t="shared" si="41"/>
        <v>0</v>
      </c>
      <c r="AE59" s="48">
        <f t="shared" si="42"/>
        <v>0</v>
      </c>
      <c r="AF59" s="48">
        <f t="shared" si="27"/>
        <v>0</v>
      </c>
      <c r="AG59" s="48">
        <f t="shared" si="43"/>
        <v>0</v>
      </c>
      <c r="AH59" s="14" t="str">
        <f>IF(I59="","",申込書!$AB$6)</f>
        <v/>
      </c>
      <c r="AI59" s="49" t="str">
        <f t="shared" si="44"/>
        <v/>
      </c>
      <c r="AJ59" s="49" t="str">
        <f t="shared" si="45"/>
        <v/>
      </c>
      <c r="AK59" s="50"/>
      <c r="AR59">
        <v>154</v>
      </c>
      <c r="AS59">
        <f t="shared" si="38"/>
        <v>0</v>
      </c>
      <c r="AT59" t="str">
        <f t="shared" si="39"/>
        <v/>
      </c>
      <c r="AU59">
        <f t="shared" si="46"/>
        <v>0</v>
      </c>
      <c r="AV59" t="str">
        <f t="shared" si="47"/>
        <v/>
      </c>
      <c r="AW59" t="str">
        <f t="shared" si="48"/>
        <v/>
      </c>
      <c r="AX59">
        <f t="shared" si="29"/>
        <v>75</v>
      </c>
      <c r="AY59">
        <f t="shared" si="30"/>
        <v>12</v>
      </c>
      <c r="AZ59">
        <v>5</v>
      </c>
      <c r="BA59" t="str">
        <f t="shared" si="49"/>
        <v xml:space="preserve"> </v>
      </c>
      <c r="BB59">
        <v>154</v>
      </c>
      <c r="BC59" t="str">
        <f t="shared" si="31"/>
        <v/>
      </c>
      <c r="BD59" t="str">
        <f t="shared" si="50"/>
        <v>19000100</v>
      </c>
      <c r="BE59" t="str">
        <f t="shared" si="51"/>
        <v/>
      </c>
      <c r="BF59" t="str">
        <f t="shared" si="52"/>
        <v/>
      </c>
      <c r="BG59" t="str">
        <f t="shared" si="53"/>
        <v/>
      </c>
      <c r="BH59">
        <f t="shared" si="54"/>
        <v>0</v>
      </c>
      <c r="BI59">
        <f t="shared" si="55"/>
        <v>0</v>
      </c>
      <c r="BJ59" t="str">
        <f t="shared" si="32"/>
        <v/>
      </c>
      <c r="BK59" s="27" t="str">
        <f>IF(M59="","",VLOOKUP(M59,男子申込一覧表!$AM$6:$AP$10,2,0))</f>
        <v/>
      </c>
      <c r="BL59" s="27" t="str">
        <f>IF(P59="","",VLOOKUP(P59,男子申込一覧表!$AM$6:$AP$10,2,0))</f>
        <v/>
      </c>
      <c r="BM59" s="27" t="str">
        <f>IF(S59="","",VLOOKUP(S59,#REF!,2,0)+IF(AZ59=0,1,0))</f>
        <v/>
      </c>
      <c r="BN59" s="27" t="str">
        <f>IF(M59="","",VLOOKUP(M59,男子申込一覧表!$AM$6:$AP$10,3,0))</f>
        <v/>
      </c>
      <c r="BO59" s="27" t="str">
        <f>IF(M59="","",VLOOKUP(M59,男子申込一覧表!$AM$6:$AP$10,4,0))</f>
        <v/>
      </c>
      <c r="BP59" s="27">
        <f t="shared" si="56"/>
        <v>0</v>
      </c>
      <c r="BQ59" s="27" t="str">
        <f>IF(P59="","",VLOOKUP(P59,男子申込一覧表!$AM$6:$AP$9,3,0))</f>
        <v/>
      </c>
      <c r="BR59" s="27" t="str">
        <f>IF(P59="","",VLOOKUP(P59,男子申込一覧表!$AM$6:$AP$9,4,0))</f>
        <v/>
      </c>
      <c r="BS59" s="27">
        <f t="shared" si="57"/>
        <v>0</v>
      </c>
      <c r="BT59" s="27" t="str">
        <f>IF(S59="","",VLOOKUP(S59,#REF!,3,0))</f>
        <v/>
      </c>
      <c r="BU59" s="27" t="str">
        <f>IF(S59="","",VLOOKUP(S59,#REF!,4,0))</f>
        <v/>
      </c>
      <c r="BV59" s="27" t="str">
        <f t="shared" si="58"/>
        <v>999:99.99</v>
      </c>
      <c r="BW59" s="27" t="str">
        <f t="shared" si="59"/>
        <v>999:99.99</v>
      </c>
      <c r="BX59" s="27" t="str">
        <f t="shared" si="60"/>
        <v>999:99.99</v>
      </c>
      <c r="BY59" s="58" t="str">
        <f t="shared" si="61"/>
        <v>1980/1/1</v>
      </c>
      <c r="CH59" s="3" t="str">
        <f t="shared" si="33"/>
        <v/>
      </c>
      <c r="CI59" s="3" t="str">
        <f t="shared" si="34"/>
        <v/>
      </c>
      <c r="CJ59" s="3">
        <f t="shared" si="35"/>
        <v>0</v>
      </c>
      <c r="CK59" s="3" t="str">
        <f t="shared" si="36"/>
        <v/>
      </c>
      <c r="CL59" s="3">
        <f t="shared" si="37"/>
        <v>0</v>
      </c>
      <c r="CM59" s="3">
        <v>1</v>
      </c>
    </row>
    <row r="60" spans="1:91" ht="24.75" customHeight="1">
      <c r="A60" s="33" t="str">
        <f t="shared" si="62"/>
        <v/>
      </c>
      <c r="B60" s="42"/>
      <c r="C60" s="93" t="str">
        <f t="shared" si="24"/>
        <v/>
      </c>
      <c r="D60" s="43"/>
      <c r="E60" s="43"/>
      <c r="F60" s="43"/>
      <c r="G60" s="33" t="str">
        <f t="shared" si="25"/>
        <v/>
      </c>
      <c r="H60" s="84" t="str">
        <f t="shared" si="26"/>
        <v/>
      </c>
      <c r="I60" s="44"/>
      <c r="J60" s="44"/>
      <c r="K60" s="44"/>
      <c r="L60" s="44"/>
      <c r="M60" s="44"/>
      <c r="N60" s="45"/>
      <c r="O60" s="45"/>
      <c r="P60" s="44"/>
      <c r="Q60" s="45"/>
      <c r="R60" s="45"/>
      <c r="S60" s="44"/>
      <c r="T60" s="44"/>
      <c r="U60" s="44"/>
      <c r="V60" s="44"/>
      <c r="W60" s="44"/>
      <c r="X60" s="45"/>
      <c r="Y60" s="46"/>
      <c r="Z60" s="45"/>
      <c r="AA60" s="103"/>
      <c r="AB60" s="9"/>
      <c r="AC60" s="48">
        <f t="shared" si="40"/>
        <v>0</v>
      </c>
      <c r="AD60" s="48">
        <f t="shared" si="41"/>
        <v>0</v>
      </c>
      <c r="AE60" s="48">
        <f t="shared" si="42"/>
        <v>0</v>
      </c>
      <c r="AF60" s="48">
        <f t="shared" si="27"/>
        <v>0</v>
      </c>
      <c r="AG60" s="48">
        <f t="shared" si="43"/>
        <v>0</v>
      </c>
      <c r="AH60" s="14" t="str">
        <f>IF(I60="","",申込書!$AB$6)</f>
        <v/>
      </c>
      <c r="AI60" s="49" t="str">
        <f t="shared" si="44"/>
        <v/>
      </c>
      <c r="AJ60" s="49" t="str">
        <f t="shared" si="45"/>
        <v/>
      </c>
      <c r="AK60" s="50"/>
      <c r="AR60">
        <v>155</v>
      </c>
      <c r="AS60">
        <f t="shared" si="38"/>
        <v>0</v>
      </c>
      <c r="AT60" t="str">
        <f t="shared" si="39"/>
        <v/>
      </c>
      <c r="AU60">
        <f t="shared" si="46"/>
        <v>0</v>
      </c>
      <c r="AV60" t="str">
        <f t="shared" si="47"/>
        <v/>
      </c>
      <c r="AW60" t="str">
        <f t="shared" si="48"/>
        <v/>
      </c>
      <c r="AX60">
        <f t="shared" si="29"/>
        <v>75</v>
      </c>
      <c r="AY60">
        <f t="shared" si="30"/>
        <v>12</v>
      </c>
      <c r="AZ60">
        <v>5</v>
      </c>
      <c r="BA60" t="str">
        <f t="shared" si="49"/>
        <v xml:space="preserve"> </v>
      </c>
      <c r="BB60">
        <v>155</v>
      </c>
      <c r="BC60" t="str">
        <f t="shared" si="31"/>
        <v/>
      </c>
      <c r="BD60" t="str">
        <f t="shared" si="50"/>
        <v>19000100</v>
      </c>
      <c r="BE60" t="str">
        <f t="shared" si="51"/>
        <v/>
      </c>
      <c r="BF60" t="str">
        <f t="shared" si="52"/>
        <v/>
      </c>
      <c r="BG60" t="str">
        <f t="shared" si="53"/>
        <v/>
      </c>
      <c r="BH60">
        <f t="shared" si="54"/>
        <v>0</v>
      </c>
      <c r="BI60">
        <f t="shared" si="55"/>
        <v>0</v>
      </c>
      <c r="BJ60" t="str">
        <f t="shared" si="32"/>
        <v/>
      </c>
      <c r="BK60" s="27" t="str">
        <f>IF(M60="","",VLOOKUP(M60,男子申込一覧表!$AM$6:$AP$10,2,0))</f>
        <v/>
      </c>
      <c r="BL60" s="27" t="str">
        <f>IF(P60="","",VLOOKUP(P60,男子申込一覧表!$AM$6:$AP$10,2,0))</f>
        <v/>
      </c>
      <c r="BM60" s="27" t="str">
        <f>IF(S60="","",VLOOKUP(S60,#REF!,2,0)+IF(AZ60=0,1,0))</f>
        <v/>
      </c>
      <c r="BN60" s="27" t="str">
        <f>IF(M60="","",VLOOKUP(M60,男子申込一覧表!$AM$6:$AP$10,3,0))</f>
        <v/>
      </c>
      <c r="BO60" s="27" t="str">
        <f>IF(M60="","",VLOOKUP(M60,男子申込一覧表!$AM$6:$AP$10,4,0))</f>
        <v/>
      </c>
      <c r="BP60" s="27">
        <f t="shared" si="56"/>
        <v>0</v>
      </c>
      <c r="BQ60" s="27" t="str">
        <f>IF(P60="","",VLOOKUP(P60,男子申込一覧表!$AM$6:$AP$9,3,0))</f>
        <v/>
      </c>
      <c r="BR60" s="27" t="str">
        <f>IF(P60="","",VLOOKUP(P60,男子申込一覧表!$AM$6:$AP$9,4,0))</f>
        <v/>
      </c>
      <c r="BS60" s="27">
        <f t="shared" si="57"/>
        <v>0</v>
      </c>
      <c r="BT60" s="27" t="str">
        <f>IF(S60="","",VLOOKUP(S60,#REF!,3,0))</f>
        <v/>
      </c>
      <c r="BU60" s="27" t="str">
        <f>IF(S60="","",VLOOKUP(S60,#REF!,4,0))</f>
        <v/>
      </c>
      <c r="BV60" s="27" t="str">
        <f t="shared" si="58"/>
        <v>999:99.99</v>
      </c>
      <c r="BW60" s="27" t="str">
        <f t="shared" si="59"/>
        <v>999:99.99</v>
      </c>
      <c r="BX60" s="27" t="str">
        <f t="shared" si="60"/>
        <v>999:99.99</v>
      </c>
      <c r="BY60" s="58" t="str">
        <f t="shared" si="61"/>
        <v>1980/1/1</v>
      </c>
      <c r="CH60" s="3" t="str">
        <f t="shared" si="33"/>
        <v/>
      </c>
      <c r="CI60" s="3" t="str">
        <f t="shared" si="34"/>
        <v/>
      </c>
      <c r="CJ60" s="3">
        <f t="shared" si="35"/>
        <v>0</v>
      </c>
      <c r="CK60" s="3" t="str">
        <f t="shared" si="36"/>
        <v/>
      </c>
      <c r="CL60" s="3">
        <f t="shared" si="37"/>
        <v>0</v>
      </c>
      <c r="CM60" s="3">
        <v>1</v>
      </c>
    </row>
    <row r="61" spans="1:91" ht="24.75" customHeight="1">
      <c r="A61" s="33" t="str">
        <f t="shared" si="62"/>
        <v/>
      </c>
      <c r="B61" s="42"/>
      <c r="C61" s="93" t="str">
        <f t="shared" si="24"/>
        <v/>
      </c>
      <c r="D61" s="43"/>
      <c r="E61" s="43"/>
      <c r="F61" s="43"/>
      <c r="G61" s="33" t="str">
        <f t="shared" si="25"/>
        <v/>
      </c>
      <c r="H61" s="84" t="str">
        <f t="shared" si="26"/>
        <v/>
      </c>
      <c r="I61" s="44"/>
      <c r="J61" s="44"/>
      <c r="K61" s="44"/>
      <c r="L61" s="44"/>
      <c r="M61" s="44"/>
      <c r="N61" s="45"/>
      <c r="O61" s="45"/>
      <c r="P61" s="44"/>
      <c r="Q61" s="45"/>
      <c r="R61" s="45"/>
      <c r="S61" s="44"/>
      <c r="T61" s="44"/>
      <c r="U61" s="44"/>
      <c r="V61" s="44"/>
      <c r="W61" s="44"/>
      <c r="X61" s="45"/>
      <c r="Y61" s="46"/>
      <c r="Z61" s="45"/>
      <c r="AA61" s="103"/>
      <c r="AB61" s="9"/>
      <c r="AC61" s="48">
        <f t="shared" si="40"/>
        <v>0</v>
      </c>
      <c r="AD61" s="48">
        <f t="shared" si="41"/>
        <v>0</v>
      </c>
      <c r="AE61" s="48">
        <f t="shared" si="42"/>
        <v>0</v>
      </c>
      <c r="AF61" s="48">
        <f t="shared" si="27"/>
        <v>0</v>
      </c>
      <c r="AG61" s="48">
        <f t="shared" si="43"/>
        <v>0</v>
      </c>
      <c r="AH61" s="14" t="str">
        <f>IF(I61="","",申込書!$AB$6)</f>
        <v/>
      </c>
      <c r="AI61" s="49" t="str">
        <f t="shared" si="44"/>
        <v/>
      </c>
      <c r="AJ61" s="49" t="str">
        <f t="shared" si="45"/>
        <v/>
      </c>
      <c r="AK61" s="50"/>
      <c r="AR61">
        <v>156</v>
      </c>
      <c r="AS61">
        <f t="shared" si="38"/>
        <v>0</v>
      </c>
      <c r="AT61" t="str">
        <f t="shared" si="39"/>
        <v/>
      </c>
      <c r="AU61">
        <f t="shared" si="46"/>
        <v>0</v>
      </c>
      <c r="AV61" t="str">
        <f t="shared" si="47"/>
        <v/>
      </c>
      <c r="AW61" t="str">
        <f t="shared" si="48"/>
        <v/>
      </c>
      <c r="AX61">
        <f t="shared" si="29"/>
        <v>75</v>
      </c>
      <c r="AY61">
        <f t="shared" si="30"/>
        <v>12</v>
      </c>
      <c r="AZ61">
        <v>5</v>
      </c>
      <c r="BA61" t="str">
        <f t="shared" si="49"/>
        <v xml:space="preserve"> </v>
      </c>
      <c r="BB61">
        <v>156</v>
      </c>
      <c r="BC61" t="str">
        <f t="shared" si="31"/>
        <v/>
      </c>
      <c r="BD61" t="str">
        <f t="shared" si="50"/>
        <v>19000100</v>
      </c>
      <c r="BE61" t="str">
        <f t="shared" si="51"/>
        <v/>
      </c>
      <c r="BF61" t="str">
        <f t="shared" si="52"/>
        <v/>
      </c>
      <c r="BG61" t="str">
        <f t="shared" si="53"/>
        <v/>
      </c>
      <c r="BH61">
        <f t="shared" si="54"/>
        <v>0</v>
      </c>
      <c r="BI61">
        <f t="shared" si="55"/>
        <v>0</v>
      </c>
      <c r="BJ61" t="str">
        <f t="shared" si="32"/>
        <v/>
      </c>
      <c r="BK61" s="27" t="str">
        <f>IF(M61="","",VLOOKUP(M61,男子申込一覧表!$AM$6:$AP$10,2,0))</f>
        <v/>
      </c>
      <c r="BL61" s="27" t="str">
        <f>IF(P61="","",VLOOKUP(P61,男子申込一覧表!$AM$6:$AP$10,2,0))</f>
        <v/>
      </c>
      <c r="BM61" s="27" t="str">
        <f>IF(S61="","",VLOOKUP(S61,#REF!,2,0)+IF(AZ61=0,1,0))</f>
        <v/>
      </c>
      <c r="BN61" s="27" t="str">
        <f>IF(M61="","",VLOOKUP(M61,男子申込一覧表!$AM$6:$AP$10,3,0))</f>
        <v/>
      </c>
      <c r="BO61" s="27" t="str">
        <f>IF(M61="","",VLOOKUP(M61,男子申込一覧表!$AM$6:$AP$10,4,0))</f>
        <v/>
      </c>
      <c r="BP61" s="27">
        <f t="shared" si="56"/>
        <v>0</v>
      </c>
      <c r="BQ61" s="27" t="str">
        <f>IF(P61="","",VLOOKUP(P61,男子申込一覧表!$AM$6:$AP$9,3,0))</f>
        <v/>
      </c>
      <c r="BR61" s="27" t="str">
        <f>IF(P61="","",VLOOKUP(P61,男子申込一覧表!$AM$6:$AP$9,4,0))</f>
        <v/>
      </c>
      <c r="BS61" s="27">
        <f t="shared" si="57"/>
        <v>0</v>
      </c>
      <c r="BT61" s="27" t="str">
        <f>IF(S61="","",VLOOKUP(S61,#REF!,3,0))</f>
        <v/>
      </c>
      <c r="BU61" s="27" t="str">
        <f>IF(S61="","",VLOOKUP(S61,#REF!,4,0))</f>
        <v/>
      </c>
      <c r="BV61" s="27" t="str">
        <f t="shared" si="58"/>
        <v>999:99.99</v>
      </c>
      <c r="BW61" s="27" t="str">
        <f t="shared" si="59"/>
        <v>999:99.99</v>
      </c>
      <c r="BX61" s="27" t="str">
        <f t="shared" si="60"/>
        <v>999:99.99</v>
      </c>
      <c r="BY61" s="58" t="str">
        <f t="shared" si="61"/>
        <v>1980/1/1</v>
      </c>
      <c r="CH61" s="3" t="str">
        <f t="shared" si="33"/>
        <v/>
      </c>
      <c r="CI61" s="3" t="str">
        <f t="shared" si="34"/>
        <v/>
      </c>
      <c r="CJ61" s="3">
        <f t="shared" si="35"/>
        <v>0</v>
      </c>
      <c r="CK61" s="3" t="str">
        <f t="shared" si="36"/>
        <v/>
      </c>
      <c r="CL61" s="3">
        <f t="shared" si="37"/>
        <v>0</v>
      </c>
      <c r="CM61" s="3">
        <v>1</v>
      </c>
    </row>
    <row r="62" spans="1:91" ht="24.75" customHeight="1">
      <c r="A62" s="33" t="str">
        <f t="shared" si="62"/>
        <v/>
      </c>
      <c r="B62" s="42"/>
      <c r="C62" s="93" t="str">
        <f t="shared" si="24"/>
        <v/>
      </c>
      <c r="D62" s="43"/>
      <c r="E62" s="43"/>
      <c r="F62" s="43"/>
      <c r="G62" s="33" t="str">
        <f t="shared" si="25"/>
        <v/>
      </c>
      <c r="H62" s="84" t="str">
        <f t="shared" si="26"/>
        <v/>
      </c>
      <c r="I62" s="44"/>
      <c r="J62" s="44"/>
      <c r="K62" s="44"/>
      <c r="L62" s="44"/>
      <c r="M62" s="44"/>
      <c r="N62" s="45"/>
      <c r="O62" s="45"/>
      <c r="P62" s="44"/>
      <c r="Q62" s="45"/>
      <c r="R62" s="45"/>
      <c r="S62" s="44"/>
      <c r="T62" s="44"/>
      <c r="U62" s="44"/>
      <c r="V62" s="44"/>
      <c r="W62" s="44"/>
      <c r="X62" s="45"/>
      <c r="Y62" s="46"/>
      <c r="Z62" s="45"/>
      <c r="AA62" s="103"/>
      <c r="AB62" s="9"/>
      <c r="AC62" s="48">
        <f t="shared" si="40"/>
        <v>0</v>
      </c>
      <c r="AD62" s="48">
        <f t="shared" si="41"/>
        <v>0</v>
      </c>
      <c r="AE62" s="48">
        <f t="shared" si="42"/>
        <v>0</v>
      </c>
      <c r="AF62" s="48">
        <f t="shared" si="27"/>
        <v>0</v>
      </c>
      <c r="AG62" s="48">
        <f t="shared" si="43"/>
        <v>0</v>
      </c>
      <c r="AH62" s="14" t="str">
        <f>IF(I62="","",申込書!$AB$6)</f>
        <v/>
      </c>
      <c r="AI62" s="49" t="str">
        <f t="shared" si="44"/>
        <v/>
      </c>
      <c r="AJ62" s="49" t="str">
        <f t="shared" si="45"/>
        <v/>
      </c>
      <c r="AK62" s="50"/>
      <c r="AR62">
        <v>157</v>
      </c>
      <c r="AS62">
        <f t="shared" si="38"/>
        <v>0</v>
      </c>
      <c r="AT62" t="str">
        <f t="shared" si="39"/>
        <v/>
      </c>
      <c r="AU62">
        <f t="shared" si="46"/>
        <v>0</v>
      </c>
      <c r="AV62" t="str">
        <f t="shared" si="47"/>
        <v/>
      </c>
      <c r="AW62" t="str">
        <f t="shared" si="48"/>
        <v/>
      </c>
      <c r="AX62">
        <f t="shared" si="29"/>
        <v>75</v>
      </c>
      <c r="AY62">
        <f t="shared" si="30"/>
        <v>12</v>
      </c>
      <c r="AZ62">
        <v>5</v>
      </c>
      <c r="BA62" t="str">
        <f t="shared" si="49"/>
        <v xml:space="preserve"> </v>
      </c>
      <c r="BB62">
        <v>157</v>
      </c>
      <c r="BC62" t="str">
        <f t="shared" si="31"/>
        <v/>
      </c>
      <c r="BD62" t="str">
        <f t="shared" si="50"/>
        <v>19000100</v>
      </c>
      <c r="BE62" t="str">
        <f t="shared" si="51"/>
        <v/>
      </c>
      <c r="BF62" t="str">
        <f t="shared" si="52"/>
        <v/>
      </c>
      <c r="BG62" t="str">
        <f t="shared" si="53"/>
        <v/>
      </c>
      <c r="BH62">
        <f t="shared" si="54"/>
        <v>0</v>
      </c>
      <c r="BI62">
        <f t="shared" si="55"/>
        <v>0</v>
      </c>
      <c r="BJ62" t="str">
        <f t="shared" si="32"/>
        <v/>
      </c>
      <c r="BK62" s="27" t="str">
        <f>IF(M62="","",VLOOKUP(M62,男子申込一覧表!$AM$6:$AP$10,2,0))</f>
        <v/>
      </c>
      <c r="BL62" s="27" t="str">
        <f>IF(P62="","",VLOOKUP(P62,男子申込一覧表!$AM$6:$AP$10,2,0))</f>
        <v/>
      </c>
      <c r="BM62" s="27" t="str">
        <f>IF(S62="","",VLOOKUP(S62,#REF!,2,0)+IF(AZ62=0,1,0))</f>
        <v/>
      </c>
      <c r="BN62" s="27" t="str">
        <f>IF(M62="","",VLOOKUP(M62,男子申込一覧表!$AM$6:$AP$10,3,0))</f>
        <v/>
      </c>
      <c r="BO62" s="27" t="str">
        <f>IF(M62="","",VLOOKUP(M62,男子申込一覧表!$AM$6:$AP$10,4,0))</f>
        <v/>
      </c>
      <c r="BP62" s="27">
        <f t="shared" si="56"/>
        <v>0</v>
      </c>
      <c r="BQ62" s="27" t="str">
        <f>IF(P62="","",VLOOKUP(P62,男子申込一覧表!$AM$6:$AP$9,3,0))</f>
        <v/>
      </c>
      <c r="BR62" s="27" t="str">
        <f>IF(P62="","",VLOOKUP(P62,男子申込一覧表!$AM$6:$AP$9,4,0))</f>
        <v/>
      </c>
      <c r="BS62" s="27">
        <f t="shared" si="57"/>
        <v>0</v>
      </c>
      <c r="BT62" s="27" t="str">
        <f>IF(S62="","",VLOOKUP(S62,#REF!,3,0))</f>
        <v/>
      </c>
      <c r="BU62" s="27" t="str">
        <f>IF(S62="","",VLOOKUP(S62,#REF!,4,0))</f>
        <v/>
      </c>
      <c r="BV62" s="27" t="str">
        <f t="shared" si="58"/>
        <v>999:99.99</v>
      </c>
      <c r="BW62" s="27" t="str">
        <f t="shared" si="59"/>
        <v>999:99.99</v>
      </c>
      <c r="BX62" s="27" t="str">
        <f t="shared" si="60"/>
        <v>999:99.99</v>
      </c>
      <c r="BY62" s="58" t="str">
        <f t="shared" si="61"/>
        <v>1980/1/1</v>
      </c>
      <c r="CH62" s="3" t="str">
        <f t="shared" si="33"/>
        <v/>
      </c>
      <c r="CI62" s="3" t="str">
        <f t="shared" si="34"/>
        <v/>
      </c>
      <c r="CJ62" s="3">
        <f t="shared" si="35"/>
        <v>0</v>
      </c>
      <c r="CK62" s="3" t="str">
        <f t="shared" si="36"/>
        <v/>
      </c>
      <c r="CL62" s="3">
        <f t="shared" si="37"/>
        <v>0</v>
      </c>
      <c r="CM62" s="3">
        <v>1</v>
      </c>
    </row>
    <row r="63" spans="1:91" ht="24.75" customHeight="1">
      <c r="A63" s="33" t="str">
        <f t="shared" si="62"/>
        <v/>
      </c>
      <c r="B63" s="42"/>
      <c r="C63" s="93" t="str">
        <f t="shared" si="24"/>
        <v/>
      </c>
      <c r="D63" s="43"/>
      <c r="E63" s="43"/>
      <c r="F63" s="43"/>
      <c r="G63" s="33" t="str">
        <f t="shared" si="25"/>
        <v/>
      </c>
      <c r="H63" s="84" t="str">
        <f t="shared" si="26"/>
        <v/>
      </c>
      <c r="I63" s="44"/>
      <c r="J63" s="44"/>
      <c r="K63" s="44"/>
      <c r="L63" s="44"/>
      <c r="M63" s="44"/>
      <c r="N63" s="45"/>
      <c r="O63" s="45"/>
      <c r="P63" s="44"/>
      <c r="Q63" s="45"/>
      <c r="R63" s="45"/>
      <c r="S63" s="44"/>
      <c r="T63" s="44"/>
      <c r="U63" s="44"/>
      <c r="V63" s="44"/>
      <c r="W63" s="44"/>
      <c r="X63" s="45"/>
      <c r="Y63" s="46"/>
      <c r="Z63" s="45"/>
      <c r="AA63" s="103"/>
      <c r="AB63" s="9"/>
      <c r="AC63" s="48">
        <f t="shared" si="40"/>
        <v>0</v>
      </c>
      <c r="AD63" s="48">
        <f t="shared" si="41"/>
        <v>0</v>
      </c>
      <c r="AE63" s="48">
        <f t="shared" si="42"/>
        <v>0</v>
      </c>
      <c r="AF63" s="48">
        <f t="shared" si="27"/>
        <v>0</v>
      </c>
      <c r="AG63" s="48">
        <f t="shared" si="43"/>
        <v>0</v>
      </c>
      <c r="AH63" s="14" t="str">
        <f>IF(I63="","",申込書!$AB$6)</f>
        <v/>
      </c>
      <c r="AI63" s="49" t="str">
        <f t="shared" si="44"/>
        <v/>
      </c>
      <c r="AJ63" s="49" t="str">
        <f t="shared" si="45"/>
        <v/>
      </c>
      <c r="AK63" s="50"/>
      <c r="AR63">
        <v>158</v>
      </c>
      <c r="AS63">
        <f t="shared" si="38"/>
        <v>0</v>
      </c>
      <c r="AT63" t="str">
        <f t="shared" si="39"/>
        <v/>
      </c>
      <c r="AU63">
        <f t="shared" si="46"/>
        <v>0</v>
      </c>
      <c r="AV63" t="str">
        <f t="shared" si="47"/>
        <v/>
      </c>
      <c r="AW63" t="str">
        <f t="shared" si="48"/>
        <v/>
      </c>
      <c r="AX63">
        <f t="shared" si="29"/>
        <v>75</v>
      </c>
      <c r="AY63">
        <f t="shared" si="30"/>
        <v>12</v>
      </c>
      <c r="AZ63">
        <v>5</v>
      </c>
      <c r="BA63" t="str">
        <f t="shared" si="49"/>
        <v xml:space="preserve"> </v>
      </c>
      <c r="BB63">
        <v>158</v>
      </c>
      <c r="BC63" t="str">
        <f t="shared" si="31"/>
        <v/>
      </c>
      <c r="BD63" t="str">
        <f t="shared" si="50"/>
        <v>19000100</v>
      </c>
      <c r="BE63" t="str">
        <f t="shared" si="51"/>
        <v/>
      </c>
      <c r="BF63" t="str">
        <f t="shared" si="52"/>
        <v/>
      </c>
      <c r="BG63" t="str">
        <f t="shared" si="53"/>
        <v/>
      </c>
      <c r="BH63">
        <f t="shared" si="54"/>
        <v>0</v>
      </c>
      <c r="BI63">
        <f t="shared" si="55"/>
        <v>0</v>
      </c>
      <c r="BJ63" t="str">
        <f t="shared" si="32"/>
        <v/>
      </c>
      <c r="BK63" s="27" t="str">
        <f>IF(M63="","",VLOOKUP(M63,男子申込一覧表!$AM$6:$AP$10,2,0))</f>
        <v/>
      </c>
      <c r="BL63" s="27" t="str">
        <f>IF(P63="","",VLOOKUP(P63,男子申込一覧表!$AM$6:$AP$10,2,0))</f>
        <v/>
      </c>
      <c r="BM63" s="27" t="str">
        <f>IF(S63="","",VLOOKUP(S63,#REF!,2,0)+IF(AZ63=0,1,0))</f>
        <v/>
      </c>
      <c r="BN63" s="27" t="str">
        <f>IF(M63="","",VLOOKUP(M63,男子申込一覧表!$AM$6:$AP$10,3,0))</f>
        <v/>
      </c>
      <c r="BO63" s="27" t="str">
        <f>IF(M63="","",VLOOKUP(M63,男子申込一覧表!$AM$6:$AP$10,4,0))</f>
        <v/>
      </c>
      <c r="BP63" s="27">
        <f t="shared" si="56"/>
        <v>0</v>
      </c>
      <c r="BQ63" s="27" t="str">
        <f>IF(P63="","",VLOOKUP(P63,男子申込一覧表!$AM$6:$AP$9,3,0))</f>
        <v/>
      </c>
      <c r="BR63" s="27" t="str">
        <f>IF(P63="","",VLOOKUP(P63,男子申込一覧表!$AM$6:$AP$9,4,0))</f>
        <v/>
      </c>
      <c r="BS63" s="27">
        <f t="shared" si="57"/>
        <v>0</v>
      </c>
      <c r="BT63" s="27" t="str">
        <f>IF(S63="","",VLOOKUP(S63,#REF!,3,0))</f>
        <v/>
      </c>
      <c r="BU63" s="27" t="str">
        <f>IF(S63="","",VLOOKUP(S63,#REF!,4,0))</f>
        <v/>
      </c>
      <c r="BV63" s="27" t="str">
        <f t="shared" si="58"/>
        <v>999:99.99</v>
      </c>
      <c r="BW63" s="27" t="str">
        <f t="shared" si="59"/>
        <v>999:99.99</v>
      </c>
      <c r="BX63" s="27" t="str">
        <f t="shared" si="60"/>
        <v>999:99.99</v>
      </c>
      <c r="BY63" s="58" t="str">
        <f t="shared" si="61"/>
        <v>1980/1/1</v>
      </c>
      <c r="CH63" s="3" t="str">
        <f t="shared" si="33"/>
        <v/>
      </c>
      <c r="CI63" s="3" t="str">
        <f t="shared" si="34"/>
        <v/>
      </c>
      <c r="CJ63" s="3">
        <f t="shared" si="35"/>
        <v>0</v>
      </c>
      <c r="CK63" s="3" t="str">
        <f t="shared" si="36"/>
        <v/>
      </c>
      <c r="CL63" s="3">
        <f t="shared" si="37"/>
        <v>0</v>
      </c>
      <c r="CM63" s="3">
        <v>1</v>
      </c>
    </row>
    <row r="64" spans="1:91" ht="24.75" customHeight="1">
      <c r="A64" s="33" t="str">
        <f t="shared" si="62"/>
        <v/>
      </c>
      <c r="B64" s="42"/>
      <c r="C64" s="93" t="str">
        <f t="shared" si="24"/>
        <v/>
      </c>
      <c r="D64" s="43"/>
      <c r="E64" s="43"/>
      <c r="F64" s="43"/>
      <c r="G64" s="33" t="str">
        <f t="shared" si="25"/>
        <v/>
      </c>
      <c r="H64" s="84" t="str">
        <f t="shared" si="26"/>
        <v/>
      </c>
      <c r="I64" s="44"/>
      <c r="J64" s="44"/>
      <c r="K64" s="44"/>
      <c r="L64" s="44"/>
      <c r="M64" s="44"/>
      <c r="N64" s="45"/>
      <c r="O64" s="45"/>
      <c r="P64" s="44"/>
      <c r="Q64" s="45"/>
      <c r="R64" s="45"/>
      <c r="S64" s="44"/>
      <c r="T64" s="44"/>
      <c r="U64" s="44"/>
      <c r="V64" s="44"/>
      <c r="W64" s="44"/>
      <c r="X64" s="45"/>
      <c r="Y64" s="46"/>
      <c r="Z64" s="45"/>
      <c r="AA64" s="103"/>
      <c r="AB64" s="9"/>
      <c r="AC64" s="48">
        <f t="shared" si="40"/>
        <v>0</v>
      </c>
      <c r="AD64" s="48">
        <f t="shared" si="41"/>
        <v>0</v>
      </c>
      <c r="AE64" s="48">
        <f t="shared" si="42"/>
        <v>0</v>
      </c>
      <c r="AF64" s="48">
        <f t="shared" si="27"/>
        <v>0</v>
      </c>
      <c r="AG64" s="48">
        <f t="shared" si="43"/>
        <v>0</v>
      </c>
      <c r="AH64" s="14" t="str">
        <f>IF(I64="","",申込書!$AB$6)</f>
        <v/>
      </c>
      <c r="AI64" s="49" t="str">
        <f t="shared" si="44"/>
        <v/>
      </c>
      <c r="AJ64" s="49" t="str">
        <f t="shared" si="45"/>
        <v/>
      </c>
      <c r="AK64" s="50"/>
      <c r="AR64">
        <v>159</v>
      </c>
      <c r="AS64">
        <f t="shared" si="38"/>
        <v>0</v>
      </c>
      <c r="AT64" t="str">
        <f t="shared" si="39"/>
        <v/>
      </c>
      <c r="AU64">
        <f t="shared" si="46"/>
        <v>0</v>
      </c>
      <c r="AV64" t="str">
        <f t="shared" si="47"/>
        <v/>
      </c>
      <c r="AW64" t="str">
        <f t="shared" si="48"/>
        <v/>
      </c>
      <c r="AX64">
        <f t="shared" si="29"/>
        <v>75</v>
      </c>
      <c r="AY64">
        <f t="shared" si="30"/>
        <v>12</v>
      </c>
      <c r="AZ64">
        <v>5</v>
      </c>
      <c r="BA64" t="str">
        <f t="shared" si="49"/>
        <v xml:space="preserve"> </v>
      </c>
      <c r="BB64">
        <v>159</v>
      </c>
      <c r="BC64" t="str">
        <f t="shared" si="31"/>
        <v/>
      </c>
      <c r="BD64" t="str">
        <f t="shared" si="50"/>
        <v>19000100</v>
      </c>
      <c r="BE64" t="str">
        <f t="shared" si="51"/>
        <v/>
      </c>
      <c r="BF64" t="str">
        <f t="shared" si="52"/>
        <v/>
      </c>
      <c r="BG64" t="str">
        <f t="shared" si="53"/>
        <v/>
      </c>
      <c r="BH64">
        <f t="shared" si="54"/>
        <v>0</v>
      </c>
      <c r="BI64">
        <f t="shared" si="55"/>
        <v>0</v>
      </c>
      <c r="BJ64" t="str">
        <f t="shared" si="32"/>
        <v/>
      </c>
      <c r="BK64" s="27" t="str">
        <f>IF(M64="","",VLOOKUP(M64,男子申込一覧表!$AM$6:$AP$10,2,0))</f>
        <v/>
      </c>
      <c r="BL64" s="27" t="str">
        <f>IF(P64="","",VLOOKUP(P64,男子申込一覧表!$AM$6:$AP$10,2,0))</f>
        <v/>
      </c>
      <c r="BM64" s="27" t="str">
        <f>IF(S64="","",VLOOKUP(S64,#REF!,2,0)+IF(AZ64=0,1,0))</f>
        <v/>
      </c>
      <c r="BN64" s="27" t="str">
        <f>IF(M64="","",VLOOKUP(M64,男子申込一覧表!$AM$6:$AP$10,3,0))</f>
        <v/>
      </c>
      <c r="BO64" s="27" t="str">
        <f>IF(M64="","",VLOOKUP(M64,男子申込一覧表!$AM$6:$AP$10,4,0))</f>
        <v/>
      </c>
      <c r="BP64" s="27">
        <f t="shared" si="56"/>
        <v>0</v>
      </c>
      <c r="BQ64" s="27" t="str">
        <f>IF(P64="","",VLOOKUP(P64,男子申込一覧表!$AM$6:$AP$9,3,0))</f>
        <v/>
      </c>
      <c r="BR64" s="27" t="str">
        <f>IF(P64="","",VLOOKUP(P64,男子申込一覧表!$AM$6:$AP$9,4,0))</f>
        <v/>
      </c>
      <c r="BS64" s="27">
        <f t="shared" si="57"/>
        <v>0</v>
      </c>
      <c r="BT64" s="27" t="str">
        <f>IF(S64="","",VLOOKUP(S64,#REF!,3,0))</f>
        <v/>
      </c>
      <c r="BU64" s="27" t="str">
        <f>IF(S64="","",VLOOKUP(S64,#REF!,4,0))</f>
        <v/>
      </c>
      <c r="BV64" s="27" t="str">
        <f t="shared" si="58"/>
        <v>999:99.99</v>
      </c>
      <c r="BW64" s="27" t="str">
        <f t="shared" si="59"/>
        <v>999:99.99</v>
      </c>
      <c r="BX64" s="27" t="str">
        <f t="shared" si="60"/>
        <v>999:99.99</v>
      </c>
      <c r="BY64" s="58" t="str">
        <f t="shared" si="61"/>
        <v>1980/1/1</v>
      </c>
      <c r="CH64" s="3" t="str">
        <f t="shared" si="33"/>
        <v/>
      </c>
      <c r="CI64" s="3" t="str">
        <f t="shared" si="34"/>
        <v/>
      </c>
      <c r="CJ64" s="3">
        <f t="shared" si="35"/>
        <v>0</v>
      </c>
      <c r="CK64" s="3" t="str">
        <f t="shared" si="36"/>
        <v/>
      </c>
      <c r="CL64" s="3">
        <f t="shared" si="37"/>
        <v>0</v>
      </c>
      <c r="CM64" s="3">
        <v>1</v>
      </c>
    </row>
    <row r="65" spans="1:91" ht="24.75" customHeight="1">
      <c r="A65" s="33" t="str">
        <f t="shared" si="62"/>
        <v/>
      </c>
      <c r="B65" s="42"/>
      <c r="C65" s="93" t="str">
        <f t="shared" si="24"/>
        <v/>
      </c>
      <c r="D65" s="43"/>
      <c r="E65" s="43"/>
      <c r="F65" s="43"/>
      <c r="G65" s="33" t="str">
        <f t="shared" si="25"/>
        <v/>
      </c>
      <c r="H65" s="84" t="str">
        <f t="shared" si="26"/>
        <v/>
      </c>
      <c r="I65" s="44"/>
      <c r="J65" s="44"/>
      <c r="K65" s="44"/>
      <c r="L65" s="44"/>
      <c r="M65" s="44"/>
      <c r="N65" s="45"/>
      <c r="O65" s="45"/>
      <c r="P65" s="44"/>
      <c r="Q65" s="45"/>
      <c r="R65" s="45"/>
      <c r="S65" s="44"/>
      <c r="T65" s="44"/>
      <c r="U65" s="44"/>
      <c r="V65" s="44"/>
      <c r="W65" s="44"/>
      <c r="X65" s="45"/>
      <c r="Y65" s="46"/>
      <c r="Z65" s="45"/>
      <c r="AA65" s="103"/>
      <c r="AB65" s="9"/>
      <c r="AC65" s="48">
        <f t="shared" si="40"/>
        <v>0</v>
      </c>
      <c r="AD65" s="48">
        <f t="shared" si="41"/>
        <v>0</v>
      </c>
      <c r="AE65" s="48">
        <f t="shared" si="42"/>
        <v>0</v>
      </c>
      <c r="AF65" s="48">
        <f t="shared" si="27"/>
        <v>0</v>
      </c>
      <c r="AG65" s="48">
        <f t="shared" si="43"/>
        <v>0</v>
      </c>
      <c r="AH65" s="14" t="str">
        <f>IF(I65="","",申込書!$AB$6)</f>
        <v/>
      </c>
      <c r="AI65" s="49" t="str">
        <f t="shared" si="44"/>
        <v/>
      </c>
      <c r="AJ65" s="49" t="str">
        <f t="shared" si="45"/>
        <v/>
      </c>
      <c r="AK65" s="50"/>
      <c r="AR65">
        <v>160</v>
      </c>
      <c r="AS65">
        <f t="shared" si="38"/>
        <v>0</v>
      </c>
      <c r="AT65" t="str">
        <f t="shared" si="39"/>
        <v/>
      </c>
      <c r="AU65">
        <f t="shared" si="46"/>
        <v>0</v>
      </c>
      <c r="AV65" t="str">
        <f t="shared" si="47"/>
        <v/>
      </c>
      <c r="AW65" t="str">
        <f t="shared" si="48"/>
        <v/>
      </c>
      <c r="AX65">
        <f t="shared" si="29"/>
        <v>75</v>
      </c>
      <c r="AY65">
        <f t="shared" si="30"/>
        <v>12</v>
      </c>
      <c r="AZ65">
        <v>5</v>
      </c>
      <c r="BA65" t="str">
        <f t="shared" si="49"/>
        <v xml:space="preserve"> </v>
      </c>
      <c r="BB65">
        <v>160</v>
      </c>
      <c r="BC65" t="str">
        <f t="shared" si="31"/>
        <v/>
      </c>
      <c r="BD65" t="str">
        <f t="shared" si="50"/>
        <v>19000100</v>
      </c>
      <c r="BE65" t="str">
        <f t="shared" si="51"/>
        <v/>
      </c>
      <c r="BF65" t="str">
        <f t="shared" si="52"/>
        <v/>
      </c>
      <c r="BG65" t="str">
        <f t="shared" si="53"/>
        <v/>
      </c>
      <c r="BH65">
        <f t="shared" si="54"/>
        <v>0</v>
      </c>
      <c r="BI65">
        <f t="shared" si="55"/>
        <v>0</v>
      </c>
      <c r="BJ65" t="str">
        <f t="shared" si="32"/>
        <v/>
      </c>
      <c r="BK65" s="27" t="str">
        <f>IF(M65="","",VLOOKUP(M65,男子申込一覧表!$AM$6:$AP$10,2,0))</f>
        <v/>
      </c>
      <c r="BL65" s="27" t="str">
        <f>IF(P65="","",VLOOKUP(P65,男子申込一覧表!$AM$6:$AP$10,2,0))</f>
        <v/>
      </c>
      <c r="BM65" s="27" t="str">
        <f>IF(S65="","",VLOOKUP(S65,#REF!,2,0)+IF(AZ65=0,1,0))</f>
        <v/>
      </c>
      <c r="BN65" s="27" t="str">
        <f>IF(M65="","",VLOOKUP(M65,男子申込一覧表!$AM$6:$AP$10,3,0))</f>
        <v/>
      </c>
      <c r="BO65" s="27" t="str">
        <f>IF(M65="","",VLOOKUP(M65,男子申込一覧表!$AM$6:$AP$10,4,0))</f>
        <v/>
      </c>
      <c r="BP65" s="27">
        <f t="shared" si="56"/>
        <v>0</v>
      </c>
      <c r="BQ65" s="27" t="str">
        <f>IF(P65="","",VLOOKUP(P65,男子申込一覧表!$AM$6:$AP$9,3,0))</f>
        <v/>
      </c>
      <c r="BR65" s="27" t="str">
        <f>IF(P65="","",VLOOKUP(P65,男子申込一覧表!$AM$6:$AP$9,4,0))</f>
        <v/>
      </c>
      <c r="BS65" s="27">
        <f t="shared" si="57"/>
        <v>0</v>
      </c>
      <c r="BT65" s="27" t="str">
        <f>IF(S65="","",VLOOKUP(S65,#REF!,3,0))</f>
        <v/>
      </c>
      <c r="BU65" s="27" t="str">
        <f>IF(S65="","",VLOOKUP(S65,#REF!,4,0))</f>
        <v/>
      </c>
      <c r="BV65" s="27" t="str">
        <f t="shared" si="58"/>
        <v>999:99.99</v>
      </c>
      <c r="BW65" s="27" t="str">
        <f t="shared" si="59"/>
        <v>999:99.99</v>
      </c>
      <c r="BX65" s="27" t="str">
        <f t="shared" si="60"/>
        <v>999:99.99</v>
      </c>
      <c r="BY65" s="58" t="str">
        <f t="shared" si="61"/>
        <v>1980/1/1</v>
      </c>
      <c r="CH65" s="3" t="str">
        <f t="shared" si="33"/>
        <v/>
      </c>
      <c r="CI65" s="3" t="str">
        <f t="shared" si="34"/>
        <v/>
      </c>
      <c r="CJ65" s="3">
        <f t="shared" si="35"/>
        <v>0</v>
      </c>
      <c r="CK65" s="3" t="str">
        <f t="shared" si="36"/>
        <v/>
      </c>
      <c r="CL65" s="3">
        <f t="shared" si="37"/>
        <v>0</v>
      </c>
      <c r="CM65" s="3">
        <v>1</v>
      </c>
    </row>
    <row r="66" spans="1:91" ht="24.75" customHeight="1">
      <c r="A66" s="33" t="str">
        <f t="shared" si="62"/>
        <v/>
      </c>
      <c r="B66" s="42"/>
      <c r="C66" s="93" t="str">
        <f t="shared" si="24"/>
        <v/>
      </c>
      <c r="D66" s="43"/>
      <c r="E66" s="43"/>
      <c r="F66" s="43"/>
      <c r="G66" s="33" t="str">
        <f t="shared" si="25"/>
        <v/>
      </c>
      <c r="H66" s="84" t="str">
        <f t="shared" si="26"/>
        <v/>
      </c>
      <c r="I66" s="44"/>
      <c r="J66" s="44"/>
      <c r="K66" s="44"/>
      <c r="L66" s="44"/>
      <c r="M66" s="44"/>
      <c r="N66" s="45"/>
      <c r="O66" s="45"/>
      <c r="P66" s="44"/>
      <c r="Q66" s="45"/>
      <c r="R66" s="45"/>
      <c r="S66" s="44"/>
      <c r="T66" s="44"/>
      <c r="U66" s="44"/>
      <c r="V66" s="44"/>
      <c r="W66" s="44"/>
      <c r="X66" s="45"/>
      <c r="Y66" s="46"/>
      <c r="Z66" s="45"/>
      <c r="AA66" s="103"/>
      <c r="AB66" s="9"/>
      <c r="AC66" s="48">
        <f t="shared" si="40"/>
        <v>0</v>
      </c>
      <c r="AD66" s="48">
        <f t="shared" si="41"/>
        <v>0</v>
      </c>
      <c r="AE66" s="48">
        <f t="shared" si="42"/>
        <v>0</v>
      </c>
      <c r="AF66" s="48">
        <f t="shared" si="27"/>
        <v>0</v>
      </c>
      <c r="AG66" s="48">
        <f t="shared" si="43"/>
        <v>0</v>
      </c>
      <c r="AH66" s="14" t="str">
        <f>IF(I66="","",申込書!$AB$6)</f>
        <v/>
      </c>
      <c r="AI66" s="49" t="str">
        <f t="shared" si="44"/>
        <v/>
      </c>
      <c r="AJ66" s="49" t="str">
        <f t="shared" si="45"/>
        <v/>
      </c>
      <c r="AK66" s="50"/>
      <c r="AR66">
        <v>161</v>
      </c>
      <c r="AS66">
        <f t="shared" si="38"/>
        <v>0</v>
      </c>
      <c r="AT66" t="str">
        <f t="shared" si="39"/>
        <v/>
      </c>
      <c r="AU66">
        <f t="shared" si="46"/>
        <v>0</v>
      </c>
      <c r="AV66" t="str">
        <f t="shared" si="47"/>
        <v/>
      </c>
      <c r="AW66" t="str">
        <f t="shared" si="48"/>
        <v/>
      </c>
      <c r="AX66">
        <f t="shared" si="29"/>
        <v>75</v>
      </c>
      <c r="AY66">
        <f t="shared" si="30"/>
        <v>12</v>
      </c>
      <c r="AZ66">
        <v>5</v>
      </c>
      <c r="BA66" t="str">
        <f t="shared" si="49"/>
        <v xml:space="preserve"> </v>
      </c>
      <c r="BB66">
        <v>161</v>
      </c>
      <c r="BC66" t="str">
        <f t="shared" si="31"/>
        <v/>
      </c>
      <c r="BD66" t="str">
        <f t="shared" si="50"/>
        <v>19000100</v>
      </c>
      <c r="BE66" t="str">
        <f t="shared" si="51"/>
        <v/>
      </c>
      <c r="BF66" t="str">
        <f t="shared" si="52"/>
        <v/>
      </c>
      <c r="BG66" t="str">
        <f t="shared" si="53"/>
        <v/>
      </c>
      <c r="BH66">
        <f t="shared" si="54"/>
        <v>0</v>
      </c>
      <c r="BI66">
        <f t="shared" si="55"/>
        <v>0</v>
      </c>
      <c r="BJ66" t="str">
        <f t="shared" si="32"/>
        <v/>
      </c>
      <c r="BK66" s="27" t="str">
        <f>IF(M66="","",VLOOKUP(M66,男子申込一覧表!$AM$6:$AP$10,2,0))</f>
        <v/>
      </c>
      <c r="BL66" s="27" t="str">
        <f>IF(P66="","",VLOOKUP(P66,男子申込一覧表!$AM$6:$AP$10,2,0))</f>
        <v/>
      </c>
      <c r="BM66" s="27" t="str">
        <f>IF(S66="","",VLOOKUP(S66,#REF!,2,0)+IF(AZ66=0,1,0))</f>
        <v/>
      </c>
      <c r="BN66" s="27" t="str">
        <f>IF(M66="","",VLOOKUP(M66,男子申込一覧表!$AM$6:$AP$10,3,0))</f>
        <v/>
      </c>
      <c r="BO66" s="27" t="str">
        <f>IF(M66="","",VLOOKUP(M66,男子申込一覧表!$AM$6:$AP$10,4,0))</f>
        <v/>
      </c>
      <c r="BP66" s="27">
        <f t="shared" si="56"/>
        <v>0</v>
      </c>
      <c r="BQ66" s="27" t="str">
        <f>IF(P66="","",VLOOKUP(P66,男子申込一覧表!$AM$6:$AP$9,3,0))</f>
        <v/>
      </c>
      <c r="BR66" s="27" t="str">
        <f>IF(P66="","",VLOOKUP(P66,男子申込一覧表!$AM$6:$AP$9,4,0))</f>
        <v/>
      </c>
      <c r="BS66" s="27">
        <f t="shared" si="57"/>
        <v>0</v>
      </c>
      <c r="BT66" s="27" t="str">
        <f>IF(S66="","",VLOOKUP(S66,#REF!,3,0))</f>
        <v/>
      </c>
      <c r="BU66" s="27" t="str">
        <f>IF(S66="","",VLOOKUP(S66,#REF!,4,0))</f>
        <v/>
      </c>
      <c r="BV66" s="27" t="str">
        <f t="shared" si="58"/>
        <v>999:99.99</v>
      </c>
      <c r="BW66" s="27" t="str">
        <f t="shared" si="59"/>
        <v>999:99.99</v>
      </c>
      <c r="BX66" s="27" t="str">
        <f t="shared" si="60"/>
        <v>999:99.99</v>
      </c>
      <c r="BY66" s="58" t="str">
        <f t="shared" si="61"/>
        <v>1980/1/1</v>
      </c>
      <c r="CH66" s="3" t="str">
        <f t="shared" si="33"/>
        <v/>
      </c>
      <c r="CI66" s="3" t="str">
        <f t="shared" si="34"/>
        <v/>
      </c>
      <c r="CJ66" s="3">
        <f t="shared" si="35"/>
        <v>0</v>
      </c>
      <c r="CK66" s="3" t="str">
        <f t="shared" si="36"/>
        <v/>
      </c>
      <c r="CL66" s="3">
        <f t="shared" si="37"/>
        <v>0</v>
      </c>
      <c r="CM66" s="3">
        <v>1</v>
      </c>
    </row>
    <row r="67" spans="1:91" ht="24.75" customHeight="1">
      <c r="A67" s="33" t="str">
        <f t="shared" si="62"/>
        <v/>
      </c>
      <c r="B67" s="42"/>
      <c r="C67" s="93" t="str">
        <f t="shared" si="24"/>
        <v/>
      </c>
      <c r="D67" s="43"/>
      <c r="E67" s="43"/>
      <c r="F67" s="43"/>
      <c r="G67" s="33" t="str">
        <f t="shared" si="25"/>
        <v/>
      </c>
      <c r="H67" s="84" t="str">
        <f t="shared" si="26"/>
        <v/>
      </c>
      <c r="I67" s="44"/>
      <c r="J67" s="44"/>
      <c r="K67" s="44"/>
      <c r="L67" s="44"/>
      <c r="M67" s="44"/>
      <c r="N67" s="45"/>
      <c r="O67" s="45"/>
      <c r="P67" s="44"/>
      <c r="Q67" s="45"/>
      <c r="R67" s="45"/>
      <c r="S67" s="44"/>
      <c r="T67" s="44"/>
      <c r="U67" s="44"/>
      <c r="V67" s="44"/>
      <c r="W67" s="44"/>
      <c r="X67" s="45"/>
      <c r="Y67" s="46"/>
      <c r="Z67" s="45"/>
      <c r="AA67" s="103"/>
      <c r="AB67" s="9"/>
      <c r="AC67" s="48">
        <f t="shared" si="40"/>
        <v>0</v>
      </c>
      <c r="AD67" s="48">
        <f t="shared" si="41"/>
        <v>0</v>
      </c>
      <c r="AE67" s="48">
        <f t="shared" si="42"/>
        <v>0</v>
      </c>
      <c r="AF67" s="48">
        <f t="shared" si="27"/>
        <v>0</v>
      </c>
      <c r="AG67" s="48">
        <f t="shared" si="43"/>
        <v>0</v>
      </c>
      <c r="AH67" s="14" t="str">
        <f>IF(I67="","",申込書!$AB$6)</f>
        <v/>
      </c>
      <c r="AI67" s="49" t="str">
        <f t="shared" si="44"/>
        <v/>
      </c>
      <c r="AJ67" s="49" t="str">
        <f t="shared" si="45"/>
        <v/>
      </c>
      <c r="AK67" s="50"/>
      <c r="AR67">
        <v>162</v>
      </c>
      <c r="AS67">
        <f t="shared" si="38"/>
        <v>0</v>
      </c>
      <c r="AT67" t="str">
        <f t="shared" si="39"/>
        <v/>
      </c>
      <c r="AU67">
        <f t="shared" si="46"/>
        <v>0</v>
      </c>
      <c r="AV67" t="str">
        <f t="shared" si="47"/>
        <v/>
      </c>
      <c r="AW67" t="str">
        <f t="shared" si="48"/>
        <v/>
      </c>
      <c r="AX67">
        <f t="shared" si="29"/>
        <v>75</v>
      </c>
      <c r="AY67">
        <f t="shared" si="30"/>
        <v>12</v>
      </c>
      <c r="AZ67">
        <v>5</v>
      </c>
      <c r="BA67" t="str">
        <f t="shared" si="49"/>
        <v xml:space="preserve"> </v>
      </c>
      <c r="BB67">
        <v>162</v>
      </c>
      <c r="BC67" t="str">
        <f t="shared" si="31"/>
        <v/>
      </c>
      <c r="BD67" t="str">
        <f t="shared" si="50"/>
        <v>19000100</v>
      </c>
      <c r="BE67" t="str">
        <f t="shared" si="51"/>
        <v/>
      </c>
      <c r="BF67" t="str">
        <f t="shared" si="52"/>
        <v/>
      </c>
      <c r="BG67" t="str">
        <f t="shared" si="53"/>
        <v/>
      </c>
      <c r="BH67">
        <f t="shared" si="54"/>
        <v>0</v>
      </c>
      <c r="BI67">
        <f t="shared" si="55"/>
        <v>0</v>
      </c>
      <c r="BJ67" t="str">
        <f t="shared" si="32"/>
        <v/>
      </c>
      <c r="BK67" s="27" t="str">
        <f>IF(M67="","",VLOOKUP(M67,男子申込一覧表!$AM$6:$AP$10,2,0))</f>
        <v/>
      </c>
      <c r="BL67" s="27" t="str">
        <f>IF(P67="","",VLOOKUP(P67,男子申込一覧表!$AM$6:$AP$10,2,0))</f>
        <v/>
      </c>
      <c r="BM67" s="27" t="str">
        <f>IF(S67="","",VLOOKUP(S67,#REF!,2,0)+IF(AZ67=0,1,0))</f>
        <v/>
      </c>
      <c r="BN67" s="27" t="str">
        <f>IF(M67="","",VLOOKUP(M67,男子申込一覧表!$AM$6:$AP$10,3,0))</f>
        <v/>
      </c>
      <c r="BO67" s="27" t="str">
        <f>IF(M67="","",VLOOKUP(M67,男子申込一覧表!$AM$6:$AP$10,4,0))</f>
        <v/>
      </c>
      <c r="BP67" s="27">
        <f t="shared" si="56"/>
        <v>0</v>
      </c>
      <c r="BQ67" s="27" t="str">
        <f>IF(P67="","",VLOOKUP(P67,男子申込一覧表!$AM$6:$AP$9,3,0))</f>
        <v/>
      </c>
      <c r="BR67" s="27" t="str">
        <f>IF(P67="","",VLOOKUP(P67,男子申込一覧表!$AM$6:$AP$9,4,0))</f>
        <v/>
      </c>
      <c r="BS67" s="27">
        <f t="shared" si="57"/>
        <v>0</v>
      </c>
      <c r="BT67" s="27" t="str">
        <f>IF(S67="","",VLOOKUP(S67,#REF!,3,0))</f>
        <v/>
      </c>
      <c r="BU67" s="27" t="str">
        <f>IF(S67="","",VLOOKUP(S67,#REF!,4,0))</f>
        <v/>
      </c>
      <c r="BV67" s="27" t="str">
        <f t="shared" si="58"/>
        <v>999:99.99</v>
      </c>
      <c r="BW67" s="27" t="str">
        <f t="shared" si="59"/>
        <v>999:99.99</v>
      </c>
      <c r="BX67" s="27" t="str">
        <f t="shared" si="60"/>
        <v>999:99.99</v>
      </c>
      <c r="BY67" s="58" t="str">
        <f t="shared" si="61"/>
        <v>1980/1/1</v>
      </c>
      <c r="CH67" s="3" t="str">
        <f t="shared" si="33"/>
        <v/>
      </c>
      <c r="CI67" s="3" t="str">
        <f t="shared" si="34"/>
        <v/>
      </c>
      <c r="CJ67" s="3">
        <f t="shared" si="35"/>
        <v>0</v>
      </c>
      <c r="CK67" s="3" t="str">
        <f t="shared" si="36"/>
        <v/>
      </c>
      <c r="CL67" s="3">
        <f t="shared" si="37"/>
        <v>0</v>
      </c>
      <c r="CM67" s="3">
        <v>1</v>
      </c>
    </row>
    <row r="68" spans="1:91" ht="24.75" customHeight="1">
      <c r="A68" s="33" t="str">
        <f t="shared" si="62"/>
        <v/>
      </c>
      <c r="B68" s="42"/>
      <c r="C68" s="93" t="str">
        <f t="shared" si="24"/>
        <v/>
      </c>
      <c r="D68" s="43"/>
      <c r="E68" s="43"/>
      <c r="F68" s="43"/>
      <c r="G68" s="33" t="str">
        <f t="shared" si="25"/>
        <v/>
      </c>
      <c r="H68" s="84" t="str">
        <f t="shared" si="26"/>
        <v/>
      </c>
      <c r="I68" s="44"/>
      <c r="J68" s="44"/>
      <c r="K68" s="44"/>
      <c r="L68" s="44"/>
      <c r="M68" s="44"/>
      <c r="N68" s="45"/>
      <c r="O68" s="45"/>
      <c r="P68" s="44"/>
      <c r="Q68" s="45"/>
      <c r="R68" s="45"/>
      <c r="S68" s="44"/>
      <c r="T68" s="44"/>
      <c r="U68" s="44"/>
      <c r="V68" s="44"/>
      <c r="W68" s="44"/>
      <c r="X68" s="45"/>
      <c r="Y68" s="46"/>
      <c r="Z68" s="45"/>
      <c r="AA68" s="103"/>
      <c r="AB68" s="9"/>
      <c r="AC68" s="48">
        <f t="shared" si="40"/>
        <v>0</v>
      </c>
      <c r="AD68" s="48">
        <f t="shared" si="41"/>
        <v>0</v>
      </c>
      <c r="AE68" s="48">
        <f t="shared" si="42"/>
        <v>0</v>
      </c>
      <c r="AF68" s="48">
        <f t="shared" si="27"/>
        <v>0</v>
      </c>
      <c r="AG68" s="48">
        <f t="shared" si="43"/>
        <v>0</v>
      </c>
      <c r="AH68" s="14" t="str">
        <f>IF(I68="","",申込書!$AB$6)</f>
        <v/>
      </c>
      <c r="AI68" s="49" t="str">
        <f t="shared" si="44"/>
        <v/>
      </c>
      <c r="AJ68" s="49" t="str">
        <f t="shared" si="45"/>
        <v/>
      </c>
      <c r="AK68" s="50"/>
      <c r="AR68">
        <v>163</v>
      </c>
      <c r="AS68">
        <f t="shared" si="38"/>
        <v>0</v>
      </c>
      <c r="AT68" t="str">
        <f t="shared" si="39"/>
        <v/>
      </c>
      <c r="AU68">
        <f t="shared" si="46"/>
        <v>0</v>
      </c>
      <c r="AV68" t="str">
        <f t="shared" si="47"/>
        <v/>
      </c>
      <c r="AW68" t="str">
        <f t="shared" si="48"/>
        <v/>
      </c>
      <c r="AX68">
        <f t="shared" si="29"/>
        <v>75</v>
      </c>
      <c r="AY68">
        <f t="shared" si="30"/>
        <v>12</v>
      </c>
      <c r="AZ68">
        <v>5</v>
      </c>
      <c r="BA68" t="str">
        <f t="shared" si="49"/>
        <v xml:space="preserve"> </v>
      </c>
      <c r="BB68">
        <v>163</v>
      </c>
      <c r="BC68" t="str">
        <f t="shared" si="31"/>
        <v/>
      </c>
      <c r="BD68" t="str">
        <f t="shared" si="50"/>
        <v>19000100</v>
      </c>
      <c r="BE68" t="str">
        <f t="shared" si="51"/>
        <v/>
      </c>
      <c r="BF68" t="str">
        <f t="shared" si="52"/>
        <v/>
      </c>
      <c r="BG68" t="str">
        <f t="shared" si="53"/>
        <v/>
      </c>
      <c r="BH68">
        <f t="shared" si="54"/>
        <v>0</v>
      </c>
      <c r="BI68">
        <f t="shared" si="55"/>
        <v>0</v>
      </c>
      <c r="BJ68" t="str">
        <f t="shared" si="32"/>
        <v/>
      </c>
      <c r="BK68" s="27" t="str">
        <f>IF(M68="","",VLOOKUP(M68,男子申込一覧表!$AM$6:$AP$10,2,0))</f>
        <v/>
      </c>
      <c r="BL68" s="27" t="str">
        <f>IF(P68="","",VLOOKUP(P68,男子申込一覧表!$AM$6:$AP$10,2,0))</f>
        <v/>
      </c>
      <c r="BM68" s="27" t="str">
        <f>IF(S68="","",VLOOKUP(S68,#REF!,2,0)+IF(AZ68=0,1,0))</f>
        <v/>
      </c>
      <c r="BN68" s="27" t="str">
        <f>IF(M68="","",VLOOKUP(M68,男子申込一覧表!$AM$6:$AP$10,3,0))</f>
        <v/>
      </c>
      <c r="BO68" s="27" t="str">
        <f>IF(M68="","",VLOOKUP(M68,男子申込一覧表!$AM$6:$AP$10,4,0))</f>
        <v/>
      </c>
      <c r="BP68" s="27">
        <f t="shared" si="56"/>
        <v>0</v>
      </c>
      <c r="BQ68" s="27" t="str">
        <f>IF(P68="","",VLOOKUP(P68,男子申込一覧表!$AM$6:$AP$9,3,0))</f>
        <v/>
      </c>
      <c r="BR68" s="27" t="str">
        <f>IF(P68="","",VLOOKUP(P68,男子申込一覧表!$AM$6:$AP$9,4,0))</f>
        <v/>
      </c>
      <c r="BS68" s="27">
        <f t="shared" si="57"/>
        <v>0</v>
      </c>
      <c r="BT68" s="27" t="str">
        <f>IF(S68="","",VLOOKUP(S68,#REF!,3,0))</f>
        <v/>
      </c>
      <c r="BU68" s="27" t="str">
        <f>IF(S68="","",VLOOKUP(S68,#REF!,4,0))</f>
        <v/>
      </c>
      <c r="BV68" s="27" t="str">
        <f t="shared" si="58"/>
        <v>999:99.99</v>
      </c>
      <c r="BW68" s="27" t="str">
        <f t="shared" si="59"/>
        <v>999:99.99</v>
      </c>
      <c r="BX68" s="27" t="str">
        <f t="shared" si="60"/>
        <v>999:99.99</v>
      </c>
      <c r="BY68" s="58" t="str">
        <f t="shared" si="61"/>
        <v>1980/1/1</v>
      </c>
      <c r="CH68" s="3" t="str">
        <f t="shared" si="33"/>
        <v/>
      </c>
      <c r="CI68" s="3" t="str">
        <f t="shared" si="34"/>
        <v/>
      </c>
      <c r="CJ68" s="3">
        <f t="shared" si="35"/>
        <v>0</v>
      </c>
      <c r="CK68" s="3" t="str">
        <f t="shared" si="36"/>
        <v/>
      </c>
      <c r="CL68" s="3">
        <f t="shared" si="37"/>
        <v>0</v>
      </c>
      <c r="CM68" s="3">
        <v>1</v>
      </c>
    </row>
    <row r="69" spans="1:91" ht="24.75" customHeight="1">
      <c r="A69" s="33" t="str">
        <f t="shared" si="62"/>
        <v/>
      </c>
      <c r="B69" s="42"/>
      <c r="C69" s="93" t="str">
        <f t="shared" si="24"/>
        <v/>
      </c>
      <c r="D69" s="43"/>
      <c r="E69" s="43"/>
      <c r="F69" s="43"/>
      <c r="G69" s="33" t="str">
        <f t="shared" si="25"/>
        <v/>
      </c>
      <c r="H69" s="84" t="str">
        <f t="shared" si="26"/>
        <v/>
      </c>
      <c r="I69" s="44"/>
      <c r="J69" s="44"/>
      <c r="K69" s="44"/>
      <c r="L69" s="44"/>
      <c r="M69" s="44"/>
      <c r="N69" s="45"/>
      <c r="O69" s="45"/>
      <c r="P69" s="44"/>
      <c r="Q69" s="45"/>
      <c r="R69" s="45"/>
      <c r="S69" s="44"/>
      <c r="T69" s="44"/>
      <c r="U69" s="44"/>
      <c r="V69" s="44"/>
      <c r="W69" s="44"/>
      <c r="X69" s="45"/>
      <c r="Y69" s="46"/>
      <c r="Z69" s="45"/>
      <c r="AA69" s="103"/>
      <c r="AB69" s="9"/>
      <c r="AC69" s="48">
        <f t="shared" si="40"/>
        <v>0</v>
      </c>
      <c r="AD69" s="48">
        <f t="shared" si="41"/>
        <v>0</v>
      </c>
      <c r="AE69" s="48">
        <f t="shared" si="42"/>
        <v>0</v>
      </c>
      <c r="AF69" s="48">
        <f t="shared" si="27"/>
        <v>0</v>
      </c>
      <c r="AG69" s="48">
        <f t="shared" si="43"/>
        <v>0</v>
      </c>
      <c r="AH69" s="14" t="str">
        <f>IF(I69="","",申込書!$AB$6)</f>
        <v/>
      </c>
      <c r="AI69" s="49" t="str">
        <f t="shared" si="44"/>
        <v/>
      </c>
      <c r="AJ69" s="49" t="str">
        <f t="shared" si="45"/>
        <v/>
      </c>
      <c r="AK69" s="50"/>
      <c r="AR69">
        <v>164</v>
      </c>
      <c r="AS69">
        <f t="shared" si="38"/>
        <v>0</v>
      </c>
      <c r="AT69" t="str">
        <f t="shared" si="39"/>
        <v/>
      </c>
      <c r="AU69">
        <f t="shared" si="46"/>
        <v>0</v>
      </c>
      <c r="AV69" t="str">
        <f t="shared" si="47"/>
        <v/>
      </c>
      <c r="AW69" t="str">
        <f t="shared" si="48"/>
        <v/>
      </c>
      <c r="AX69">
        <f t="shared" si="29"/>
        <v>75</v>
      </c>
      <c r="AY69">
        <f t="shared" si="30"/>
        <v>12</v>
      </c>
      <c r="AZ69">
        <v>5</v>
      </c>
      <c r="BA69" t="str">
        <f t="shared" si="49"/>
        <v xml:space="preserve"> </v>
      </c>
      <c r="BB69">
        <v>164</v>
      </c>
      <c r="BC69" t="str">
        <f t="shared" si="31"/>
        <v/>
      </c>
      <c r="BD69" t="str">
        <f t="shared" si="50"/>
        <v>19000100</v>
      </c>
      <c r="BE69" t="str">
        <f t="shared" si="51"/>
        <v/>
      </c>
      <c r="BF69" t="str">
        <f t="shared" si="52"/>
        <v/>
      </c>
      <c r="BG69" t="str">
        <f t="shared" si="53"/>
        <v/>
      </c>
      <c r="BH69">
        <f t="shared" si="54"/>
        <v>0</v>
      </c>
      <c r="BI69">
        <f t="shared" si="55"/>
        <v>0</v>
      </c>
      <c r="BJ69" t="str">
        <f t="shared" si="32"/>
        <v/>
      </c>
      <c r="BK69" s="27" t="str">
        <f>IF(M69="","",VLOOKUP(M69,男子申込一覧表!$AM$6:$AP$10,2,0))</f>
        <v/>
      </c>
      <c r="BL69" s="27" t="str">
        <f>IF(P69="","",VLOOKUP(P69,男子申込一覧表!$AM$6:$AP$10,2,0))</f>
        <v/>
      </c>
      <c r="BM69" s="27" t="str">
        <f>IF(S69="","",VLOOKUP(S69,#REF!,2,0)+IF(AZ69=0,1,0))</f>
        <v/>
      </c>
      <c r="BN69" s="27" t="str">
        <f>IF(M69="","",VLOOKUP(M69,男子申込一覧表!$AM$6:$AP$10,3,0))</f>
        <v/>
      </c>
      <c r="BO69" s="27" t="str">
        <f>IF(M69="","",VLOOKUP(M69,男子申込一覧表!$AM$6:$AP$10,4,0))</f>
        <v/>
      </c>
      <c r="BP69" s="27">
        <f t="shared" si="56"/>
        <v>0</v>
      </c>
      <c r="BQ69" s="27" t="str">
        <f>IF(P69="","",VLOOKUP(P69,男子申込一覧表!$AM$6:$AP$9,3,0))</f>
        <v/>
      </c>
      <c r="BR69" s="27" t="str">
        <f>IF(P69="","",VLOOKUP(P69,男子申込一覧表!$AM$6:$AP$9,4,0))</f>
        <v/>
      </c>
      <c r="BS69" s="27">
        <f t="shared" si="57"/>
        <v>0</v>
      </c>
      <c r="BT69" s="27" t="str">
        <f>IF(S69="","",VLOOKUP(S69,#REF!,3,0))</f>
        <v/>
      </c>
      <c r="BU69" s="27" t="str">
        <f>IF(S69="","",VLOOKUP(S69,#REF!,4,0))</f>
        <v/>
      </c>
      <c r="BV69" s="27" t="str">
        <f t="shared" si="58"/>
        <v>999:99.99</v>
      </c>
      <c r="BW69" s="27" t="str">
        <f t="shared" si="59"/>
        <v>999:99.99</v>
      </c>
      <c r="BX69" s="27" t="str">
        <f t="shared" si="60"/>
        <v>999:99.99</v>
      </c>
      <c r="BY69" s="58" t="str">
        <f t="shared" si="61"/>
        <v>1980/1/1</v>
      </c>
      <c r="CH69" s="3" t="str">
        <f t="shared" si="33"/>
        <v/>
      </c>
      <c r="CI69" s="3" t="str">
        <f t="shared" si="34"/>
        <v/>
      </c>
      <c r="CJ69" s="3">
        <f t="shared" si="35"/>
        <v>0</v>
      </c>
      <c r="CK69" s="3" t="str">
        <f t="shared" si="36"/>
        <v/>
      </c>
      <c r="CL69" s="3">
        <f t="shared" si="37"/>
        <v>0</v>
      </c>
      <c r="CM69" s="3">
        <v>1</v>
      </c>
    </row>
    <row r="70" spans="1:91" ht="24.75" customHeight="1">
      <c r="A70" s="33" t="str">
        <f t="shared" si="62"/>
        <v/>
      </c>
      <c r="B70" s="42"/>
      <c r="C70" s="93" t="str">
        <f t="shared" si="24"/>
        <v/>
      </c>
      <c r="D70" s="43"/>
      <c r="E70" s="43"/>
      <c r="F70" s="43"/>
      <c r="G70" s="33" t="str">
        <f t="shared" si="25"/>
        <v/>
      </c>
      <c r="H70" s="84" t="str">
        <f t="shared" si="26"/>
        <v/>
      </c>
      <c r="I70" s="44"/>
      <c r="J70" s="44"/>
      <c r="K70" s="44"/>
      <c r="L70" s="44"/>
      <c r="M70" s="44"/>
      <c r="N70" s="45"/>
      <c r="O70" s="45"/>
      <c r="P70" s="44"/>
      <c r="Q70" s="45"/>
      <c r="R70" s="45"/>
      <c r="S70" s="44"/>
      <c r="T70" s="44"/>
      <c r="U70" s="44"/>
      <c r="V70" s="44"/>
      <c r="W70" s="44"/>
      <c r="X70" s="45"/>
      <c r="Y70" s="46"/>
      <c r="Z70" s="45"/>
      <c r="AA70" s="103"/>
      <c r="AB70" s="9"/>
      <c r="AC70" s="48">
        <f t="shared" ref="AC70:AC105" si="63">IF(M70="リレーのみ",0,IF(M70="",0,1))</f>
        <v>0</v>
      </c>
      <c r="AD70" s="48">
        <f t="shared" ref="AD70:AD103" si="64">IF(P70="",0,1)</f>
        <v>0</v>
      </c>
      <c r="AE70" s="48">
        <f t="shared" ref="AE70:AE105" si="65">IF(S70="",0,1)</f>
        <v>0</v>
      </c>
      <c r="AF70" s="48">
        <f t="shared" si="27"/>
        <v>0</v>
      </c>
      <c r="AG70" s="48">
        <f t="shared" ref="AG70:AG105" si="66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67">IF(OR(I70="",Y70=""),"",LEFT(Y70,2)&amp;RIGHT(Y70,3))</f>
        <v/>
      </c>
      <c r="AJ70" s="49" t="str">
        <f t="shared" ref="AJ70:AJ105" si="68">IF(OR(J70="",Z70=""),"",Z70)</f>
        <v/>
      </c>
      <c r="AK70" s="50"/>
      <c r="AR70">
        <v>165</v>
      </c>
      <c r="AS70">
        <f t="shared" si="38"/>
        <v>0</v>
      </c>
      <c r="AT70" t="str">
        <f t="shared" si="39"/>
        <v/>
      </c>
      <c r="AU70">
        <f t="shared" ref="AU70:AU103" si="69">LEN(TRIM(I70))+LEN(TRIM(J70))</f>
        <v>0</v>
      </c>
      <c r="AV70" t="str">
        <f t="shared" ref="AV70:AV101" si="70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01" si="71">IF(AV70="","",I70&amp;"  "&amp;J70)</f>
        <v/>
      </c>
      <c r="AX70">
        <f t="shared" si="29"/>
        <v>75</v>
      </c>
      <c r="AY70">
        <f t="shared" si="30"/>
        <v>12</v>
      </c>
      <c r="AZ70">
        <v>5</v>
      </c>
      <c r="BA70" t="str">
        <f t="shared" ref="BA70:BA103" si="72">K70&amp;" "&amp;L70</f>
        <v xml:space="preserve"> </v>
      </c>
      <c r="BB70">
        <v>165</v>
      </c>
      <c r="BC70" t="str">
        <f t="shared" si="31"/>
        <v/>
      </c>
      <c r="BD70" t="str">
        <f t="shared" ref="BD70:BD105" si="73">YEAR(B70)&amp;RIGHT("0"&amp;MONTH(B70),2)&amp;RIGHT("0"&amp;DAY(B70),2)</f>
        <v>19000100</v>
      </c>
      <c r="BE70" t="str">
        <f t="shared" ref="BE70:BE105" si="74">IF(B70="","",5)</f>
        <v/>
      </c>
      <c r="BF70" t="str">
        <f t="shared" ref="BF70:BF105" si="75">IF(B70="","",0)</f>
        <v/>
      </c>
      <c r="BG70" t="str">
        <f t="shared" ref="BG70:BG105" si="76">IF(B70="","",INT(($AP$2-BD70)/10000))</f>
        <v/>
      </c>
      <c r="BH70">
        <f t="shared" ref="BH70:BH105" si="77">IF(D70="100歳",1,IF(D70="他チーム",5,0))</f>
        <v>0</v>
      </c>
      <c r="BI70">
        <f t="shared" ref="BI70:BI105" si="78">IF(I70="",0,IF(AND(Y70="",Z70=""),0,5))</f>
        <v>0</v>
      </c>
      <c r="BJ70" t="str">
        <f t="shared" si="32"/>
        <v/>
      </c>
      <c r="BK70" s="27" t="str">
        <f>IF(M70="","",VLOOKUP(M70,男子申込一覧表!$AM$6:$AP$10,2,0))</f>
        <v/>
      </c>
      <c r="BL70" s="27" t="str">
        <f>IF(P70="","",VLOOKUP(P70,男子申込一覧表!$AM$6:$AP$10,2,0))</f>
        <v/>
      </c>
      <c r="BM70" s="27" t="str">
        <f>IF(S70="","",VLOOKUP(S70,#REF!,2,0)+IF(AZ70=0,1,0))</f>
        <v/>
      </c>
      <c r="BN70" s="27" t="str">
        <f>IF(M70="","",VLOOKUP(M70,男子申込一覧表!$AM$6:$AP$10,3,0))</f>
        <v/>
      </c>
      <c r="BO70" s="27" t="str">
        <f>IF(M70="","",VLOOKUP(M70,男子申込一覧表!$AM$6:$AP$10,4,0))</f>
        <v/>
      </c>
      <c r="BP70" s="27">
        <f t="shared" ref="BP70:BP96" si="79">IF(O70="オープン",5,0)</f>
        <v>0</v>
      </c>
      <c r="BQ70" s="27" t="str">
        <f>IF(P70="","",VLOOKUP(P70,男子申込一覧表!$AM$6:$AP$9,3,0))</f>
        <v/>
      </c>
      <c r="BR70" s="27" t="str">
        <f>IF(P70="","",VLOOKUP(P70,男子申込一覧表!$AM$6:$AP$9,4,0))</f>
        <v/>
      </c>
      <c r="BS70" s="27">
        <f t="shared" ref="BS70:BS96" si="80">IF(R70="オープン",5,0)</f>
        <v>0</v>
      </c>
      <c r="BT70" s="27" t="str">
        <f>IF(S70="","",VLOOKUP(S70,#REF!,3,0))</f>
        <v/>
      </c>
      <c r="BU70" s="27" t="str">
        <f>IF(S70="","",VLOOKUP(S70,#REF!,4,0))</f>
        <v/>
      </c>
      <c r="BV70" s="27" t="str">
        <f t="shared" ref="BV70:BV105" si="81">IF(N70="","999:99.99"," "&amp;LEFT(RIGHT("        "&amp;TEXT(N70,"0.00"),7),2)&amp;":"&amp;RIGHT(TEXT(N70,"0.00"),5))</f>
        <v>999:99.99</v>
      </c>
      <c r="BW70" s="27" t="str">
        <f t="shared" ref="BW70:BW105" si="82">IF(Q70="","999:99.99"," "&amp;LEFT(RIGHT("        "&amp;TEXT(Q70,"0.00"),7),2)&amp;":"&amp;RIGHT(TEXT(Q70,"0.00"),5))</f>
        <v>999:99.99</v>
      </c>
      <c r="BX70" s="27" t="str">
        <f t="shared" ref="BX70:BX105" si="83">IF(X70="","999:99.99"," "&amp;LEFT(RIGHT("        "&amp;TEXT(X70,"0.00"),7),2)&amp;":"&amp;RIGHT(TEXT(X70,"0.00"),5))</f>
        <v>999:99.99</v>
      </c>
      <c r="BY70" s="58" t="str">
        <f t="shared" ref="BY70:BY105" si="84">IF(B70="","1980/1/1",B70)</f>
        <v>1980/1/1</v>
      </c>
      <c r="CH70" s="3" t="str">
        <f t="shared" si="33"/>
        <v/>
      </c>
      <c r="CI70" s="3" t="str">
        <f t="shared" si="34"/>
        <v/>
      </c>
      <c r="CJ70" s="3">
        <f t="shared" si="35"/>
        <v>0</v>
      </c>
      <c r="CK70" s="3" t="str">
        <f t="shared" si="36"/>
        <v/>
      </c>
      <c r="CL70" s="3">
        <f t="shared" si="37"/>
        <v>0</v>
      </c>
      <c r="CM70" s="3">
        <v>1</v>
      </c>
    </row>
    <row r="71" spans="1:91" ht="24.75" customHeight="1">
      <c r="A71" s="33" t="str">
        <f t="shared" si="62"/>
        <v/>
      </c>
      <c r="B71" s="42"/>
      <c r="C71" s="93" t="str">
        <f t="shared" ref="C71:C105" si="85">IF(D71="","",VLOOKUP(D71,$CS$7:$CU$9,3,0))</f>
        <v/>
      </c>
      <c r="D71" s="43"/>
      <c r="E71" s="43"/>
      <c r="F71" s="43"/>
      <c r="G71" s="33" t="str">
        <f t="shared" ref="G71:G105" si="86">IF(B71="","",BC71)</f>
        <v/>
      </c>
      <c r="H71" s="84" t="str">
        <f t="shared" ref="H71:H105" si="87">IF(B71="","",VLOOKUP(AX71,$CO$6:$CQ$17,3,0))</f>
        <v/>
      </c>
      <c r="I71" s="44"/>
      <c r="J71" s="44"/>
      <c r="K71" s="44"/>
      <c r="L71" s="44"/>
      <c r="M71" s="44"/>
      <c r="N71" s="45"/>
      <c r="O71" s="45"/>
      <c r="P71" s="44"/>
      <c r="Q71" s="45"/>
      <c r="R71" s="45"/>
      <c r="S71" s="44"/>
      <c r="T71" s="44"/>
      <c r="U71" s="44"/>
      <c r="V71" s="44"/>
      <c r="W71" s="44"/>
      <c r="X71" s="45"/>
      <c r="Y71" s="46"/>
      <c r="Z71" s="45"/>
      <c r="AA71" s="103"/>
      <c r="AB71" s="9"/>
      <c r="AC71" s="48">
        <f t="shared" si="63"/>
        <v>0</v>
      </c>
      <c r="AD71" s="48">
        <f t="shared" si="64"/>
        <v>0</v>
      </c>
      <c r="AE71" s="48">
        <f t="shared" si="65"/>
        <v>0</v>
      </c>
      <c r="AF71" s="48">
        <f t="shared" ref="AF71:AF105" si="88">SUM(AC71:AE71)</f>
        <v>0</v>
      </c>
      <c r="AG71" s="48">
        <f t="shared" si="66"/>
        <v>0</v>
      </c>
      <c r="AH71" s="14" t="str">
        <f>IF(I71="","",申込書!$AB$6)</f>
        <v/>
      </c>
      <c r="AI71" s="49" t="str">
        <f t="shared" si="67"/>
        <v/>
      </c>
      <c r="AJ71" s="49" t="str">
        <f t="shared" si="68"/>
        <v/>
      </c>
      <c r="AK71" s="50"/>
      <c r="AR71">
        <v>166</v>
      </c>
      <c r="AS71">
        <f t="shared" si="38"/>
        <v>0</v>
      </c>
      <c r="AT71" t="str">
        <f t="shared" si="39"/>
        <v/>
      </c>
      <c r="AU71">
        <f t="shared" si="69"/>
        <v>0</v>
      </c>
      <c r="AV71" t="str">
        <f t="shared" si="70"/>
        <v/>
      </c>
      <c r="AW71" t="str">
        <f t="shared" si="71"/>
        <v/>
      </c>
      <c r="AX71">
        <f t="shared" ref="AX71:AX105" si="89">IF(G71&lt;25,24,IF(G71&gt;74,75,G71-MOD(G71,5)))</f>
        <v>75</v>
      </c>
      <c r="AY71">
        <f t="shared" ref="AY71:AY105" si="90">IF(AX71="","",VLOOKUP(AX71,$CO$6:$CQ$17,2,0))</f>
        <v>12</v>
      </c>
      <c r="AZ71">
        <v>5</v>
      </c>
      <c r="BA71" t="str">
        <f t="shared" si="72"/>
        <v xml:space="preserve"> </v>
      </c>
      <c r="BB71">
        <v>166</v>
      </c>
      <c r="BC71" t="str">
        <f t="shared" ref="BC71:BC105" si="91">IF(B71="","",INT(($AP$1-BD71)/10000))</f>
        <v/>
      </c>
      <c r="BD71" t="str">
        <f t="shared" si="73"/>
        <v>19000100</v>
      </c>
      <c r="BE71" t="str">
        <f t="shared" si="74"/>
        <v/>
      </c>
      <c r="BF71" t="str">
        <f t="shared" si="75"/>
        <v/>
      </c>
      <c r="BG71" t="str">
        <f t="shared" si="76"/>
        <v/>
      </c>
      <c r="BH71">
        <f t="shared" si="77"/>
        <v>0</v>
      </c>
      <c r="BI71">
        <f t="shared" si="78"/>
        <v>0</v>
      </c>
      <c r="BJ71" t="str">
        <f t="shared" ref="BJ71:BJ105" si="92">IF(D71="","",VLOOKUP(D71,$CS$7:$CU$9,2,0))</f>
        <v/>
      </c>
      <c r="BK71" s="27" t="str">
        <f>IF(M71="","",VLOOKUP(M71,男子申込一覧表!$AM$6:$AP$10,2,0))</f>
        <v/>
      </c>
      <c r="BL71" s="27" t="str">
        <f>IF(P71="","",VLOOKUP(P71,男子申込一覧表!$AM$6:$AP$10,2,0))</f>
        <v/>
      </c>
      <c r="BM71" s="27" t="str">
        <f>IF(S71="","",VLOOKUP(S71,#REF!,2,0)+IF(AZ71=0,1,0))</f>
        <v/>
      </c>
      <c r="BN71" s="27" t="str">
        <f>IF(M71="","",VLOOKUP(M71,男子申込一覧表!$AM$6:$AP$10,3,0))</f>
        <v/>
      </c>
      <c r="BO71" s="27" t="str">
        <f>IF(M71="","",VLOOKUP(M71,男子申込一覧表!$AM$6:$AP$10,4,0))</f>
        <v/>
      </c>
      <c r="BP71" s="27">
        <f t="shared" si="79"/>
        <v>0</v>
      </c>
      <c r="BQ71" s="27" t="str">
        <f>IF(P71="","",VLOOKUP(P71,男子申込一覧表!$AM$6:$AP$9,3,0))</f>
        <v/>
      </c>
      <c r="BR71" s="27" t="str">
        <f>IF(P71="","",VLOOKUP(P71,男子申込一覧表!$AM$6:$AP$9,4,0))</f>
        <v/>
      </c>
      <c r="BS71" s="27">
        <f t="shared" si="80"/>
        <v>0</v>
      </c>
      <c r="BT71" s="27" t="str">
        <f>IF(S71="","",VLOOKUP(S71,#REF!,3,0))</f>
        <v/>
      </c>
      <c r="BU71" s="27" t="str">
        <f>IF(S71="","",VLOOKUP(S71,#REF!,4,0))</f>
        <v/>
      </c>
      <c r="BV71" s="27" t="str">
        <f t="shared" si="81"/>
        <v>999:99.99</v>
      </c>
      <c r="BW71" s="27" t="str">
        <f t="shared" si="82"/>
        <v>999:99.99</v>
      </c>
      <c r="BX71" s="27" t="str">
        <f t="shared" si="83"/>
        <v>999:99.99</v>
      </c>
      <c r="BY71" s="58" t="str">
        <f t="shared" si="84"/>
        <v>1980/1/1</v>
      </c>
      <c r="CH71" s="3" t="str">
        <f t="shared" ref="CH71:CH105" si="93">IF(AV71="","",AV71)</f>
        <v/>
      </c>
      <c r="CI71" s="3" t="str">
        <f t="shared" ref="CI71:CI105" si="94">BK71</f>
        <v/>
      </c>
      <c r="CJ71" s="3">
        <f t="shared" ref="CJ71:CJ105" si="95">BP71</f>
        <v>0</v>
      </c>
      <c r="CK71" s="3" t="str">
        <f t="shared" ref="CK71:CK105" si="96">BL71</f>
        <v/>
      </c>
      <c r="CL71" s="3">
        <f t="shared" ref="CL71:CL105" si="97">BS71</f>
        <v>0</v>
      </c>
      <c r="CM71" s="3">
        <v>1</v>
      </c>
    </row>
    <row r="72" spans="1:91" ht="24.75" customHeight="1">
      <c r="A72" s="33" t="str">
        <f t="shared" si="62"/>
        <v/>
      </c>
      <c r="B72" s="42"/>
      <c r="C72" s="93" t="str">
        <f t="shared" si="85"/>
        <v/>
      </c>
      <c r="D72" s="43"/>
      <c r="E72" s="43"/>
      <c r="F72" s="43"/>
      <c r="G72" s="33" t="str">
        <f t="shared" si="86"/>
        <v/>
      </c>
      <c r="H72" s="84" t="str">
        <f t="shared" si="87"/>
        <v/>
      </c>
      <c r="I72" s="44"/>
      <c r="J72" s="44"/>
      <c r="K72" s="44"/>
      <c r="L72" s="44"/>
      <c r="M72" s="44"/>
      <c r="N72" s="45"/>
      <c r="O72" s="45"/>
      <c r="P72" s="44"/>
      <c r="Q72" s="45"/>
      <c r="R72" s="45"/>
      <c r="S72" s="44"/>
      <c r="T72" s="44"/>
      <c r="U72" s="44"/>
      <c r="V72" s="44"/>
      <c r="W72" s="44"/>
      <c r="X72" s="45"/>
      <c r="Y72" s="46"/>
      <c r="Z72" s="45"/>
      <c r="AA72" s="103"/>
      <c r="AB72" s="9"/>
      <c r="AC72" s="48">
        <f t="shared" si="63"/>
        <v>0</v>
      </c>
      <c r="AD72" s="48">
        <f t="shared" si="64"/>
        <v>0</v>
      </c>
      <c r="AE72" s="48">
        <f t="shared" si="65"/>
        <v>0</v>
      </c>
      <c r="AF72" s="48">
        <f t="shared" si="88"/>
        <v>0</v>
      </c>
      <c r="AG72" s="48">
        <f t="shared" si="66"/>
        <v>0</v>
      </c>
      <c r="AH72" s="14" t="str">
        <f>IF(I72="","",申込書!$AB$6)</f>
        <v/>
      </c>
      <c r="AI72" s="49" t="str">
        <f t="shared" si="67"/>
        <v/>
      </c>
      <c r="AJ72" s="49" t="str">
        <f t="shared" si="68"/>
        <v/>
      </c>
      <c r="AK72" s="50"/>
      <c r="AR72">
        <v>167</v>
      </c>
      <c r="AS72">
        <f t="shared" si="38"/>
        <v>0</v>
      </c>
      <c r="AT72" t="str">
        <f t="shared" si="39"/>
        <v/>
      </c>
      <c r="AU72">
        <f t="shared" si="69"/>
        <v>0</v>
      </c>
      <c r="AV72" t="str">
        <f t="shared" si="70"/>
        <v/>
      </c>
      <c r="AW72" t="str">
        <f t="shared" si="71"/>
        <v/>
      </c>
      <c r="AX72">
        <f t="shared" si="89"/>
        <v>75</v>
      </c>
      <c r="AY72">
        <f t="shared" si="90"/>
        <v>12</v>
      </c>
      <c r="AZ72">
        <v>5</v>
      </c>
      <c r="BA72" t="str">
        <f t="shared" si="72"/>
        <v xml:space="preserve"> </v>
      </c>
      <c r="BB72">
        <v>167</v>
      </c>
      <c r="BC72" t="str">
        <f t="shared" si="91"/>
        <v/>
      </c>
      <c r="BD72" t="str">
        <f t="shared" si="73"/>
        <v>19000100</v>
      </c>
      <c r="BE72" t="str">
        <f t="shared" si="74"/>
        <v/>
      </c>
      <c r="BF72" t="str">
        <f t="shared" si="75"/>
        <v/>
      </c>
      <c r="BG72" t="str">
        <f t="shared" si="76"/>
        <v/>
      </c>
      <c r="BH72">
        <f t="shared" si="77"/>
        <v>0</v>
      </c>
      <c r="BI72">
        <f t="shared" si="78"/>
        <v>0</v>
      </c>
      <c r="BJ72" t="str">
        <f t="shared" si="92"/>
        <v/>
      </c>
      <c r="BK72" s="27" t="str">
        <f>IF(M72="","",VLOOKUP(M72,男子申込一覧表!$AM$6:$AP$10,2,0))</f>
        <v/>
      </c>
      <c r="BL72" s="27" t="str">
        <f>IF(P72="","",VLOOKUP(P72,男子申込一覧表!$AM$6:$AP$10,2,0))</f>
        <v/>
      </c>
      <c r="BM72" s="27" t="str">
        <f>IF(S72="","",VLOOKUP(S72,#REF!,2,0)+IF(AZ72=0,1,0))</f>
        <v/>
      </c>
      <c r="BN72" s="27" t="str">
        <f>IF(M72="","",VLOOKUP(M72,男子申込一覧表!$AM$6:$AP$10,3,0))</f>
        <v/>
      </c>
      <c r="BO72" s="27" t="str">
        <f>IF(M72="","",VLOOKUP(M72,男子申込一覧表!$AM$6:$AP$10,4,0))</f>
        <v/>
      </c>
      <c r="BP72" s="27">
        <f t="shared" si="79"/>
        <v>0</v>
      </c>
      <c r="BQ72" s="27" t="str">
        <f>IF(P72="","",VLOOKUP(P72,男子申込一覧表!$AM$6:$AP$9,3,0))</f>
        <v/>
      </c>
      <c r="BR72" s="27" t="str">
        <f>IF(P72="","",VLOOKUP(P72,男子申込一覧表!$AM$6:$AP$9,4,0))</f>
        <v/>
      </c>
      <c r="BS72" s="27">
        <f t="shared" si="80"/>
        <v>0</v>
      </c>
      <c r="BT72" s="27" t="str">
        <f>IF(S72="","",VLOOKUP(S72,#REF!,3,0))</f>
        <v/>
      </c>
      <c r="BU72" s="27" t="str">
        <f>IF(S72="","",VLOOKUP(S72,#REF!,4,0))</f>
        <v/>
      </c>
      <c r="BV72" s="27" t="str">
        <f t="shared" si="81"/>
        <v>999:99.99</v>
      </c>
      <c r="BW72" s="27" t="str">
        <f t="shared" si="82"/>
        <v>999:99.99</v>
      </c>
      <c r="BX72" s="27" t="str">
        <f t="shared" si="83"/>
        <v>999:99.99</v>
      </c>
      <c r="BY72" s="58" t="str">
        <f t="shared" si="84"/>
        <v>1980/1/1</v>
      </c>
      <c r="CH72" s="3" t="str">
        <f t="shared" si="93"/>
        <v/>
      </c>
      <c r="CI72" s="3" t="str">
        <f t="shared" si="94"/>
        <v/>
      </c>
      <c r="CJ72" s="3">
        <f t="shared" si="95"/>
        <v>0</v>
      </c>
      <c r="CK72" s="3" t="str">
        <f t="shared" si="96"/>
        <v/>
      </c>
      <c r="CL72" s="3">
        <f t="shared" si="97"/>
        <v>0</v>
      </c>
      <c r="CM72" s="3">
        <v>1</v>
      </c>
    </row>
    <row r="73" spans="1:91" ht="24.75" customHeight="1">
      <c r="A73" s="33" t="str">
        <f t="shared" si="62"/>
        <v/>
      </c>
      <c r="B73" s="42"/>
      <c r="C73" s="93" t="str">
        <f t="shared" si="85"/>
        <v/>
      </c>
      <c r="D73" s="43"/>
      <c r="E73" s="43"/>
      <c r="F73" s="43"/>
      <c r="G73" s="33" t="str">
        <f t="shared" si="86"/>
        <v/>
      </c>
      <c r="H73" s="84" t="str">
        <f t="shared" si="87"/>
        <v/>
      </c>
      <c r="I73" s="44"/>
      <c r="J73" s="44"/>
      <c r="K73" s="44"/>
      <c r="L73" s="44"/>
      <c r="M73" s="44"/>
      <c r="N73" s="45"/>
      <c r="O73" s="45"/>
      <c r="P73" s="44"/>
      <c r="Q73" s="45"/>
      <c r="R73" s="45"/>
      <c r="S73" s="44"/>
      <c r="T73" s="44"/>
      <c r="U73" s="44"/>
      <c r="V73" s="44"/>
      <c r="W73" s="44"/>
      <c r="X73" s="45"/>
      <c r="Y73" s="46"/>
      <c r="Z73" s="45"/>
      <c r="AA73" s="103"/>
      <c r="AB73" s="9"/>
      <c r="AC73" s="48">
        <f t="shared" si="63"/>
        <v>0</v>
      </c>
      <c r="AD73" s="48">
        <f t="shared" si="64"/>
        <v>0</v>
      </c>
      <c r="AE73" s="48">
        <f t="shared" si="65"/>
        <v>0</v>
      </c>
      <c r="AF73" s="48">
        <f t="shared" si="88"/>
        <v>0</v>
      </c>
      <c r="AG73" s="48">
        <f t="shared" si="66"/>
        <v>0</v>
      </c>
      <c r="AH73" s="14" t="str">
        <f>IF(I73="","",申込書!$AB$6)</f>
        <v/>
      </c>
      <c r="AI73" s="49" t="str">
        <f t="shared" si="67"/>
        <v/>
      </c>
      <c r="AJ73" s="49" t="str">
        <f t="shared" si="68"/>
        <v/>
      </c>
      <c r="AK73" s="50"/>
      <c r="AR73">
        <v>168</v>
      </c>
      <c r="AS73">
        <f t="shared" si="38"/>
        <v>0</v>
      </c>
      <c r="AT73" t="str">
        <f t="shared" si="39"/>
        <v/>
      </c>
      <c r="AU73">
        <f t="shared" si="69"/>
        <v>0</v>
      </c>
      <c r="AV73" t="str">
        <f t="shared" si="70"/>
        <v/>
      </c>
      <c r="AW73" t="str">
        <f t="shared" si="71"/>
        <v/>
      </c>
      <c r="AX73">
        <f t="shared" si="89"/>
        <v>75</v>
      </c>
      <c r="AY73">
        <f t="shared" si="90"/>
        <v>12</v>
      </c>
      <c r="AZ73">
        <v>5</v>
      </c>
      <c r="BA73" t="str">
        <f t="shared" si="72"/>
        <v xml:space="preserve"> </v>
      </c>
      <c r="BB73">
        <v>168</v>
      </c>
      <c r="BC73" t="str">
        <f t="shared" si="91"/>
        <v/>
      </c>
      <c r="BD73" t="str">
        <f t="shared" si="73"/>
        <v>19000100</v>
      </c>
      <c r="BE73" t="str">
        <f t="shared" si="74"/>
        <v/>
      </c>
      <c r="BF73" t="str">
        <f t="shared" si="75"/>
        <v/>
      </c>
      <c r="BG73" t="str">
        <f t="shared" si="76"/>
        <v/>
      </c>
      <c r="BH73">
        <f t="shared" si="77"/>
        <v>0</v>
      </c>
      <c r="BI73">
        <f t="shared" si="78"/>
        <v>0</v>
      </c>
      <c r="BJ73" t="str">
        <f t="shared" si="92"/>
        <v/>
      </c>
      <c r="BK73" s="27" t="str">
        <f>IF(M73="","",VLOOKUP(M73,男子申込一覧表!$AM$6:$AP$10,2,0))</f>
        <v/>
      </c>
      <c r="BL73" s="27" t="str">
        <f>IF(P73="","",VLOOKUP(P73,男子申込一覧表!$AM$6:$AP$10,2,0))</f>
        <v/>
      </c>
      <c r="BM73" s="27" t="str">
        <f>IF(S73="","",VLOOKUP(S73,#REF!,2,0)+IF(AZ73=0,1,0))</f>
        <v/>
      </c>
      <c r="BN73" s="27" t="str">
        <f>IF(M73="","",VLOOKUP(M73,男子申込一覧表!$AM$6:$AP$10,3,0))</f>
        <v/>
      </c>
      <c r="BO73" s="27" t="str">
        <f>IF(M73="","",VLOOKUP(M73,男子申込一覧表!$AM$6:$AP$10,4,0))</f>
        <v/>
      </c>
      <c r="BP73" s="27">
        <f t="shared" si="79"/>
        <v>0</v>
      </c>
      <c r="BQ73" s="27" t="str">
        <f>IF(P73="","",VLOOKUP(P73,男子申込一覧表!$AM$6:$AP$9,3,0))</f>
        <v/>
      </c>
      <c r="BR73" s="27" t="str">
        <f>IF(P73="","",VLOOKUP(P73,男子申込一覧表!$AM$6:$AP$9,4,0))</f>
        <v/>
      </c>
      <c r="BS73" s="27">
        <f t="shared" si="80"/>
        <v>0</v>
      </c>
      <c r="BT73" s="27" t="str">
        <f>IF(S73="","",VLOOKUP(S73,#REF!,3,0))</f>
        <v/>
      </c>
      <c r="BU73" s="27" t="str">
        <f>IF(S73="","",VLOOKUP(S73,#REF!,4,0))</f>
        <v/>
      </c>
      <c r="BV73" s="27" t="str">
        <f t="shared" si="81"/>
        <v>999:99.99</v>
      </c>
      <c r="BW73" s="27" t="str">
        <f t="shared" si="82"/>
        <v>999:99.99</v>
      </c>
      <c r="BX73" s="27" t="str">
        <f t="shared" si="83"/>
        <v>999:99.99</v>
      </c>
      <c r="BY73" s="58" t="str">
        <f t="shared" si="84"/>
        <v>1980/1/1</v>
      </c>
      <c r="CH73" s="3" t="str">
        <f t="shared" si="93"/>
        <v/>
      </c>
      <c r="CI73" s="3" t="str">
        <f t="shared" si="94"/>
        <v/>
      </c>
      <c r="CJ73" s="3">
        <f t="shared" si="95"/>
        <v>0</v>
      </c>
      <c r="CK73" s="3" t="str">
        <f t="shared" si="96"/>
        <v/>
      </c>
      <c r="CL73" s="3">
        <f t="shared" si="97"/>
        <v>0</v>
      </c>
      <c r="CM73" s="3">
        <v>1</v>
      </c>
    </row>
    <row r="74" spans="1:91" ht="24.75" customHeight="1">
      <c r="A74" s="33" t="str">
        <f t="shared" si="62"/>
        <v/>
      </c>
      <c r="B74" s="42"/>
      <c r="C74" s="93" t="str">
        <f t="shared" si="85"/>
        <v/>
      </c>
      <c r="D74" s="43"/>
      <c r="E74" s="43"/>
      <c r="F74" s="43"/>
      <c r="G74" s="33" t="str">
        <f t="shared" si="86"/>
        <v/>
      </c>
      <c r="H74" s="84" t="str">
        <f t="shared" si="87"/>
        <v/>
      </c>
      <c r="I74" s="44"/>
      <c r="J74" s="44"/>
      <c r="K74" s="44"/>
      <c r="L74" s="44"/>
      <c r="M74" s="44"/>
      <c r="N74" s="45"/>
      <c r="O74" s="45"/>
      <c r="P74" s="44"/>
      <c r="Q74" s="45"/>
      <c r="R74" s="45"/>
      <c r="S74" s="44"/>
      <c r="T74" s="44"/>
      <c r="U74" s="44"/>
      <c r="V74" s="44"/>
      <c r="W74" s="44"/>
      <c r="X74" s="45"/>
      <c r="Y74" s="46"/>
      <c r="Z74" s="45"/>
      <c r="AA74" s="103"/>
      <c r="AB74" s="9"/>
      <c r="AC74" s="48">
        <f t="shared" si="63"/>
        <v>0</v>
      </c>
      <c r="AD74" s="48">
        <f t="shared" si="64"/>
        <v>0</v>
      </c>
      <c r="AE74" s="48">
        <f t="shared" si="65"/>
        <v>0</v>
      </c>
      <c r="AF74" s="48">
        <f t="shared" si="88"/>
        <v>0</v>
      </c>
      <c r="AG74" s="48">
        <f t="shared" si="66"/>
        <v>0</v>
      </c>
      <c r="AH74" s="14" t="str">
        <f>IF(I74="","",申込書!$AB$6)</f>
        <v/>
      </c>
      <c r="AI74" s="49" t="str">
        <f t="shared" si="67"/>
        <v/>
      </c>
      <c r="AJ74" s="49" t="str">
        <f t="shared" si="68"/>
        <v/>
      </c>
      <c r="AK74" s="50"/>
      <c r="AR74">
        <v>169</v>
      </c>
      <c r="AS74">
        <f t="shared" si="38"/>
        <v>0</v>
      </c>
      <c r="AT74" t="str">
        <f t="shared" si="39"/>
        <v/>
      </c>
      <c r="AU74">
        <f t="shared" si="69"/>
        <v>0</v>
      </c>
      <c r="AV74" t="str">
        <f t="shared" si="70"/>
        <v/>
      </c>
      <c r="AW74" t="str">
        <f t="shared" si="71"/>
        <v/>
      </c>
      <c r="AX74">
        <f t="shared" si="89"/>
        <v>75</v>
      </c>
      <c r="AY74">
        <f t="shared" si="90"/>
        <v>12</v>
      </c>
      <c r="AZ74">
        <v>5</v>
      </c>
      <c r="BA74" t="str">
        <f t="shared" si="72"/>
        <v xml:space="preserve"> </v>
      </c>
      <c r="BB74">
        <v>169</v>
      </c>
      <c r="BC74" t="str">
        <f t="shared" si="91"/>
        <v/>
      </c>
      <c r="BD74" t="str">
        <f t="shared" si="73"/>
        <v>19000100</v>
      </c>
      <c r="BE74" t="str">
        <f t="shared" si="74"/>
        <v/>
      </c>
      <c r="BF74" t="str">
        <f t="shared" si="75"/>
        <v/>
      </c>
      <c r="BG74" t="str">
        <f t="shared" si="76"/>
        <v/>
      </c>
      <c r="BH74">
        <f t="shared" si="77"/>
        <v>0</v>
      </c>
      <c r="BI74">
        <f t="shared" si="78"/>
        <v>0</v>
      </c>
      <c r="BJ74" t="str">
        <f t="shared" si="92"/>
        <v/>
      </c>
      <c r="BK74" s="27" t="str">
        <f>IF(M74="","",VLOOKUP(M74,男子申込一覧表!$AM$6:$AP$10,2,0))</f>
        <v/>
      </c>
      <c r="BL74" s="27" t="str">
        <f>IF(P74="","",VLOOKUP(P74,男子申込一覧表!$AM$6:$AP$10,2,0))</f>
        <v/>
      </c>
      <c r="BM74" s="27" t="str">
        <f>IF(S74="","",VLOOKUP(S74,#REF!,2,0)+IF(AZ74=0,1,0))</f>
        <v/>
      </c>
      <c r="BN74" s="27" t="str">
        <f>IF(M74="","",VLOOKUP(M74,男子申込一覧表!$AM$6:$AP$10,3,0))</f>
        <v/>
      </c>
      <c r="BO74" s="27" t="str">
        <f>IF(M74="","",VLOOKUP(M74,男子申込一覧表!$AM$6:$AP$10,4,0))</f>
        <v/>
      </c>
      <c r="BP74" s="27">
        <f t="shared" si="79"/>
        <v>0</v>
      </c>
      <c r="BQ74" s="27" t="str">
        <f>IF(P74="","",VLOOKUP(P74,男子申込一覧表!$AM$6:$AP$9,3,0))</f>
        <v/>
      </c>
      <c r="BR74" s="27" t="str">
        <f>IF(P74="","",VLOOKUP(P74,男子申込一覧表!$AM$6:$AP$9,4,0))</f>
        <v/>
      </c>
      <c r="BS74" s="27">
        <f t="shared" si="80"/>
        <v>0</v>
      </c>
      <c r="BT74" s="27" t="str">
        <f>IF(S74="","",VLOOKUP(S74,#REF!,3,0))</f>
        <v/>
      </c>
      <c r="BU74" s="27" t="str">
        <f>IF(S74="","",VLOOKUP(S74,#REF!,4,0))</f>
        <v/>
      </c>
      <c r="BV74" s="27" t="str">
        <f t="shared" si="81"/>
        <v>999:99.99</v>
      </c>
      <c r="BW74" s="27" t="str">
        <f t="shared" si="82"/>
        <v>999:99.99</v>
      </c>
      <c r="BX74" s="27" t="str">
        <f t="shared" si="83"/>
        <v>999:99.99</v>
      </c>
      <c r="BY74" s="58" t="str">
        <f t="shared" si="84"/>
        <v>1980/1/1</v>
      </c>
      <c r="CH74" s="3" t="str">
        <f t="shared" si="93"/>
        <v/>
      </c>
      <c r="CI74" s="3" t="str">
        <f t="shared" si="94"/>
        <v/>
      </c>
      <c r="CJ74" s="3">
        <f t="shared" si="95"/>
        <v>0</v>
      </c>
      <c r="CK74" s="3" t="str">
        <f t="shared" si="96"/>
        <v/>
      </c>
      <c r="CL74" s="3">
        <f t="shared" si="97"/>
        <v>0</v>
      </c>
      <c r="CM74" s="3">
        <v>1</v>
      </c>
    </row>
    <row r="75" spans="1:91" ht="24.75" customHeight="1">
      <c r="A75" s="33" t="str">
        <f t="shared" si="62"/>
        <v/>
      </c>
      <c r="B75" s="42"/>
      <c r="C75" s="93" t="str">
        <f t="shared" si="85"/>
        <v/>
      </c>
      <c r="D75" s="43"/>
      <c r="E75" s="43"/>
      <c r="F75" s="43"/>
      <c r="G75" s="33" t="str">
        <f t="shared" si="86"/>
        <v/>
      </c>
      <c r="H75" s="84" t="str">
        <f t="shared" si="87"/>
        <v/>
      </c>
      <c r="I75" s="44"/>
      <c r="J75" s="44"/>
      <c r="K75" s="44"/>
      <c r="L75" s="44"/>
      <c r="M75" s="44"/>
      <c r="N75" s="45"/>
      <c r="O75" s="45"/>
      <c r="P75" s="44"/>
      <c r="Q75" s="45"/>
      <c r="R75" s="45"/>
      <c r="S75" s="44"/>
      <c r="T75" s="44"/>
      <c r="U75" s="44"/>
      <c r="V75" s="44"/>
      <c r="W75" s="44"/>
      <c r="X75" s="45"/>
      <c r="Y75" s="46"/>
      <c r="Z75" s="45"/>
      <c r="AA75" s="103"/>
      <c r="AB75" s="9"/>
      <c r="AC75" s="48">
        <f t="shared" si="63"/>
        <v>0</v>
      </c>
      <c r="AD75" s="48">
        <f t="shared" si="64"/>
        <v>0</v>
      </c>
      <c r="AE75" s="48">
        <f t="shared" si="65"/>
        <v>0</v>
      </c>
      <c r="AF75" s="48">
        <f t="shared" si="88"/>
        <v>0</v>
      </c>
      <c r="AG75" s="48">
        <f t="shared" si="66"/>
        <v>0</v>
      </c>
      <c r="AH75" s="14" t="str">
        <f>IF(I75="","",申込書!$AB$6)</f>
        <v/>
      </c>
      <c r="AI75" s="49" t="str">
        <f t="shared" si="67"/>
        <v/>
      </c>
      <c r="AJ75" s="49" t="str">
        <f t="shared" si="68"/>
        <v/>
      </c>
      <c r="AK75" s="50"/>
      <c r="AR75">
        <v>170</v>
      </c>
      <c r="AS75">
        <f t="shared" si="38"/>
        <v>0</v>
      </c>
      <c r="AT75" t="str">
        <f t="shared" si="39"/>
        <v/>
      </c>
      <c r="AU75">
        <f t="shared" si="69"/>
        <v>0</v>
      </c>
      <c r="AV75" t="str">
        <f t="shared" si="70"/>
        <v/>
      </c>
      <c r="AW75" t="str">
        <f t="shared" si="71"/>
        <v/>
      </c>
      <c r="AX75">
        <f t="shared" si="89"/>
        <v>75</v>
      </c>
      <c r="AY75">
        <f t="shared" si="90"/>
        <v>12</v>
      </c>
      <c r="AZ75">
        <v>5</v>
      </c>
      <c r="BA75" t="str">
        <f t="shared" si="72"/>
        <v xml:space="preserve"> </v>
      </c>
      <c r="BB75">
        <v>170</v>
      </c>
      <c r="BC75" t="str">
        <f t="shared" si="91"/>
        <v/>
      </c>
      <c r="BD75" t="str">
        <f t="shared" si="73"/>
        <v>19000100</v>
      </c>
      <c r="BE75" t="str">
        <f t="shared" si="74"/>
        <v/>
      </c>
      <c r="BF75" t="str">
        <f t="shared" si="75"/>
        <v/>
      </c>
      <c r="BG75" t="str">
        <f t="shared" si="76"/>
        <v/>
      </c>
      <c r="BH75">
        <f t="shared" si="77"/>
        <v>0</v>
      </c>
      <c r="BI75">
        <f t="shared" si="78"/>
        <v>0</v>
      </c>
      <c r="BJ75" t="str">
        <f t="shared" si="92"/>
        <v/>
      </c>
      <c r="BK75" s="27" t="str">
        <f>IF(M75="","",VLOOKUP(M75,男子申込一覧表!$AM$6:$AP$10,2,0))</f>
        <v/>
      </c>
      <c r="BL75" s="27" t="str">
        <f>IF(P75="","",VLOOKUP(P75,男子申込一覧表!$AM$6:$AP$10,2,0))</f>
        <v/>
      </c>
      <c r="BM75" s="27" t="str">
        <f>IF(S75="","",VLOOKUP(S75,#REF!,2,0)+IF(AZ75=0,1,0))</f>
        <v/>
      </c>
      <c r="BN75" s="27" t="str">
        <f>IF(M75="","",VLOOKUP(M75,男子申込一覧表!$AM$6:$AP$10,3,0))</f>
        <v/>
      </c>
      <c r="BO75" s="27" t="str">
        <f>IF(M75="","",VLOOKUP(M75,男子申込一覧表!$AM$6:$AP$10,4,0))</f>
        <v/>
      </c>
      <c r="BP75" s="27">
        <f t="shared" si="79"/>
        <v>0</v>
      </c>
      <c r="BQ75" s="27" t="str">
        <f>IF(P75="","",VLOOKUP(P75,男子申込一覧表!$AM$6:$AP$9,3,0))</f>
        <v/>
      </c>
      <c r="BR75" s="27" t="str">
        <f>IF(P75="","",VLOOKUP(P75,男子申込一覧表!$AM$6:$AP$9,4,0))</f>
        <v/>
      </c>
      <c r="BS75" s="27">
        <f t="shared" si="80"/>
        <v>0</v>
      </c>
      <c r="BT75" s="27" t="str">
        <f>IF(S75="","",VLOOKUP(S75,#REF!,3,0))</f>
        <v/>
      </c>
      <c r="BU75" s="27" t="str">
        <f>IF(S75="","",VLOOKUP(S75,#REF!,4,0))</f>
        <v/>
      </c>
      <c r="BV75" s="27" t="str">
        <f t="shared" si="81"/>
        <v>999:99.99</v>
      </c>
      <c r="BW75" s="27" t="str">
        <f t="shared" si="82"/>
        <v>999:99.99</v>
      </c>
      <c r="BX75" s="27" t="str">
        <f t="shared" si="83"/>
        <v>999:99.99</v>
      </c>
      <c r="BY75" s="58" t="str">
        <f t="shared" si="84"/>
        <v>1980/1/1</v>
      </c>
      <c r="CH75" s="3" t="str">
        <f t="shared" si="93"/>
        <v/>
      </c>
      <c r="CI75" s="3" t="str">
        <f t="shared" si="94"/>
        <v/>
      </c>
      <c r="CJ75" s="3">
        <f t="shared" si="95"/>
        <v>0</v>
      </c>
      <c r="CK75" s="3" t="str">
        <f t="shared" si="96"/>
        <v/>
      </c>
      <c r="CL75" s="3">
        <f t="shared" si="97"/>
        <v>0</v>
      </c>
      <c r="CM75" s="3">
        <v>1</v>
      </c>
    </row>
    <row r="76" spans="1:91" ht="24.75" customHeight="1">
      <c r="A76" s="33" t="str">
        <f t="shared" si="62"/>
        <v/>
      </c>
      <c r="B76" s="42"/>
      <c r="C76" s="93" t="str">
        <f t="shared" si="85"/>
        <v/>
      </c>
      <c r="D76" s="43"/>
      <c r="E76" s="43"/>
      <c r="F76" s="43"/>
      <c r="G76" s="33" t="str">
        <f t="shared" si="86"/>
        <v/>
      </c>
      <c r="H76" s="84" t="str">
        <f t="shared" si="87"/>
        <v/>
      </c>
      <c r="I76" s="44"/>
      <c r="J76" s="44"/>
      <c r="K76" s="44"/>
      <c r="L76" s="44"/>
      <c r="M76" s="44"/>
      <c r="N76" s="45"/>
      <c r="O76" s="45"/>
      <c r="P76" s="44"/>
      <c r="Q76" s="45"/>
      <c r="R76" s="45"/>
      <c r="S76" s="44"/>
      <c r="T76" s="44"/>
      <c r="U76" s="44"/>
      <c r="V76" s="44"/>
      <c r="W76" s="44"/>
      <c r="X76" s="45"/>
      <c r="Y76" s="46"/>
      <c r="Z76" s="45"/>
      <c r="AA76" s="103"/>
      <c r="AB76" s="9"/>
      <c r="AC76" s="48">
        <f t="shared" si="63"/>
        <v>0</v>
      </c>
      <c r="AD76" s="48">
        <f t="shared" si="64"/>
        <v>0</v>
      </c>
      <c r="AE76" s="48">
        <f t="shared" si="65"/>
        <v>0</v>
      </c>
      <c r="AF76" s="48">
        <f t="shared" si="88"/>
        <v>0</v>
      </c>
      <c r="AG76" s="48">
        <f t="shared" si="66"/>
        <v>0</v>
      </c>
      <c r="AH76" s="14" t="str">
        <f>IF(I76="","",申込書!$AB$6)</f>
        <v/>
      </c>
      <c r="AI76" s="49" t="str">
        <f t="shared" si="67"/>
        <v/>
      </c>
      <c r="AJ76" s="49" t="str">
        <f t="shared" si="68"/>
        <v/>
      </c>
      <c r="AK76" s="50"/>
      <c r="AR76">
        <v>171</v>
      </c>
      <c r="AS76">
        <f t="shared" si="38"/>
        <v>0</v>
      </c>
      <c r="AT76" t="str">
        <f t="shared" si="39"/>
        <v/>
      </c>
      <c r="AU76">
        <f t="shared" si="69"/>
        <v>0</v>
      </c>
      <c r="AV76" t="str">
        <f t="shared" si="70"/>
        <v/>
      </c>
      <c r="AW76" t="str">
        <f t="shared" si="71"/>
        <v/>
      </c>
      <c r="AX76">
        <f t="shared" si="89"/>
        <v>75</v>
      </c>
      <c r="AY76">
        <f t="shared" si="90"/>
        <v>12</v>
      </c>
      <c r="AZ76">
        <v>5</v>
      </c>
      <c r="BA76" t="str">
        <f t="shared" si="72"/>
        <v xml:space="preserve"> </v>
      </c>
      <c r="BB76">
        <v>171</v>
      </c>
      <c r="BC76" t="str">
        <f t="shared" si="91"/>
        <v/>
      </c>
      <c r="BD76" t="str">
        <f t="shared" si="73"/>
        <v>19000100</v>
      </c>
      <c r="BE76" t="str">
        <f t="shared" si="74"/>
        <v/>
      </c>
      <c r="BF76" t="str">
        <f t="shared" si="75"/>
        <v/>
      </c>
      <c r="BG76" t="str">
        <f t="shared" si="76"/>
        <v/>
      </c>
      <c r="BH76">
        <f t="shared" si="77"/>
        <v>0</v>
      </c>
      <c r="BI76">
        <f t="shared" si="78"/>
        <v>0</v>
      </c>
      <c r="BJ76" t="str">
        <f t="shared" si="92"/>
        <v/>
      </c>
      <c r="BK76" s="27" t="str">
        <f>IF(M76="","",VLOOKUP(M76,男子申込一覧表!$AM$6:$AP$10,2,0))</f>
        <v/>
      </c>
      <c r="BL76" s="27" t="str">
        <f>IF(P76="","",VLOOKUP(P76,男子申込一覧表!$AM$6:$AP$10,2,0))</f>
        <v/>
      </c>
      <c r="BM76" s="27" t="str">
        <f>IF(S76="","",VLOOKUP(S76,#REF!,2,0)+IF(AZ76=0,1,0))</f>
        <v/>
      </c>
      <c r="BN76" s="27" t="str">
        <f>IF(M76="","",VLOOKUP(M76,男子申込一覧表!$AM$6:$AP$10,3,0))</f>
        <v/>
      </c>
      <c r="BO76" s="27" t="str">
        <f>IF(M76="","",VLOOKUP(M76,男子申込一覧表!$AM$6:$AP$10,4,0))</f>
        <v/>
      </c>
      <c r="BP76" s="27">
        <f t="shared" si="79"/>
        <v>0</v>
      </c>
      <c r="BQ76" s="27" t="str">
        <f>IF(P76="","",VLOOKUP(P76,男子申込一覧表!$AM$6:$AP$9,3,0))</f>
        <v/>
      </c>
      <c r="BR76" s="27" t="str">
        <f>IF(P76="","",VLOOKUP(P76,男子申込一覧表!$AM$6:$AP$9,4,0))</f>
        <v/>
      </c>
      <c r="BS76" s="27">
        <f t="shared" si="80"/>
        <v>0</v>
      </c>
      <c r="BT76" s="27" t="str">
        <f>IF(S76="","",VLOOKUP(S76,#REF!,3,0))</f>
        <v/>
      </c>
      <c r="BU76" s="27" t="str">
        <f>IF(S76="","",VLOOKUP(S76,#REF!,4,0))</f>
        <v/>
      </c>
      <c r="BV76" s="27" t="str">
        <f t="shared" si="81"/>
        <v>999:99.99</v>
      </c>
      <c r="BW76" s="27" t="str">
        <f t="shared" si="82"/>
        <v>999:99.99</v>
      </c>
      <c r="BX76" s="27" t="str">
        <f t="shared" si="83"/>
        <v>999:99.99</v>
      </c>
      <c r="BY76" s="58" t="str">
        <f t="shared" si="84"/>
        <v>1980/1/1</v>
      </c>
      <c r="CH76" s="3" t="str">
        <f t="shared" si="93"/>
        <v/>
      </c>
      <c r="CI76" s="3" t="str">
        <f t="shared" si="94"/>
        <v/>
      </c>
      <c r="CJ76" s="3">
        <f t="shared" si="95"/>
        <v>0</v>
      </c>
      <c r="CK76" s="3" t="str">
        <f t="shared" si="96"/>
        <v/>
      </c>
      <c r="CL76" s="3">
        <f t="shared" si="97"/>
        <v>0</v>
      </c>
      <c r="CM76" s="3">
        <v>1</v>
      </c>
    </row>
    <row r="77" spans="1:91" ht="24.75" customHeight="1">
      <c r="A77" s="33" t="str">
        <f t="shared" si="62"/>
        <v/>
      </c>
      <c r="B77" s="42"/>
      <c r="C77" s="93" t="str">
        <f t="shared" si="85"/>
        <v/>
      </c>
      <c r="D77" s="43"/>
      <c r="E77" s="43"/>
      <c r="F77" s="43"/>
      <c r="G77" s="33" t="str">
        <f t="shared" si="86"/>
        <v/>
      </c>
      <c r="H77" s="84" t="str">
        <f t="shared" si="87"/>
        <v/>
      </c>
      <c r="I77" s="44"/>
      <c r="J77" s="44"/>
      <c r="K77" s="44"/>
      <c r="L77" s="44"/>
      <c r="M77" s="44"/>
      <c r="N77" s="45"/>
      <c r="O77" s="45"/>
      <c r="P77" s="44"/>
      <c r="Q77" s="45"/>
      <c r="R77" s="45"/>
      <c r="S77" s="44"/>
      <c r="T77" s="44"/>
      <c r="U77" s="44"/>
      <c r="V77" s="44"/>
      <c r="W77" s="44"/>
      <c r="X77" s="45"/>
      <c r="Y77" s="46"/>
      <c r="Z77" s="45"/>
      <c r="AA77" s="103"/>
      <c r="AB77" s="9"/>
      <c r="AC77" s="48">
        <f t="shared" si="63"/>
        <v>0</v>
      </c>
      <c r="AD77" s="48">
        <f t="shared" si="64"/>
        <v>0</v>
      </c>
      <c r="AE77" s="48">
        <f t="shared" si="65"/>
        <v>0</v>
      </c>
      <c r="AF77" s="48">
        <f t="shared" si="88"/>
        <v>0</v>
      </c>
      <c r="AG77" s="48">
        <f t="shared" si="66"/>
        <v>0</v>
      </c>
      <c r="AH77" s="14" t="str">
        <f>IF(I77="","",申込書!$AB$6)</f>
        <v/>
      </c>
      <c r="AI77" s="49" t="str">
        <f t="shared" si="67"/>
        <v/>
      </c>
      <c r="AJ77" s="49" t="str">
        <f t="shared" si="68"/>
        <v/>
      </c>
      <c r="AK77" s="50"/>
      <c r="AR77">
        <v>172</v>
      </c>
      <c r="AS77">
        <f t="shared" si="38"/>
        <v>0</v>
      </c>
      <c r="AT77" t="str">
        <f t="shared" si="39"/>
        <v/>
      </c>
      <c r="AU77">
        <f t="shared" si="69"/>
        <v>0</v>
      </c>
      <c r="AV77" t="str">
        <f t="shared" si="70"/>
        <v/>
      </c>
      <c r="AW77" t="str">
        <f t="shared" si="71"/>
        <v/>
      </c>
      <c r="AX77">
        <f t="shared" si="89"/>
        <v>75</v>
      </c>
      <c r="AY77">
        <f t="shared" si="90"/>
        <v>12</v>
      </c>
      <c r="AZ77">
        <v>5</v>
      </c>
      <c r="BA77" t="str">
        <f t="shared" si="72"/>
        <v xml:space="preserve"> </v>
      </c>
      <c r="BB77">
        <v>172</v>
      </c>
      <c r="BC77" t="str">
        <f t="shared" si="91"/>
        <v/>
      </c>
      <c r="BD77" t="str">
        <f t="shared" si="73"/>
        <v>19000100</v>
      </c>
      <c r="BE77" t="str">
        <f t="shared" si="74"/>
        <v/>
      </c>
      <c r="BF77" t="str">
        <f t="shared" si="75"/>
        <v/>
      </c>
      <c r="BG77" t="str">
        <f t="shared" si="76"/>
        <v/>
      </c>
      <c r="BH77">
        <f t="shared" si="77"/>
        <v>0</v>
      </c>
      <c r="BI77">
        <f t="shared" si="78"/>
        <v>0</v>
      </c>
      <c r="BJ77" t="str">
        <f t="shared" si="92"/>
        <v/>
      </c>
      <c r="BK77" s="27" t="str">
        <f>IF(M77="","",VLOOKUP(M77,男子申込一覧表!$AM$6:$AP$10,2,0))</f>
        <v/>
      </c>
      <c r="BL77" s="27" t="str">
        <f>IF(P77="","",VLOOKUP(P77,男子申込一覧表!$AM$6:$AP$10,2,0))</f>
        <v/>
      </c>
      <c r="BM77" s="27" t="str">
        <f>IF(S77="","",VLOOKUP(S77,#REF!,2,0)+IF(AZ77=0,1,0))</f>
        <v/>
      </c>
      <c r="BN77" s="27" t="str">
        <f>IF(M77="","",VLOOKUP(M77,男子申込一覧表!$AM$6:$AP$10,3,0))</f>
        <v/>
      </c>
      <c r="BO77" s="27" t="str">
        <f>IF(M77="","",VLOOKUP(M77,男子申込一覧表!$AM$6:$AP$10,4,0))</f>
        <v/>
      </c>
      <c r="BP77" s="27">
        <f t="shared" si="79"/>
        <v>0</v>
      </c>
      <c r="BQ77" s="27" t="str">
        <f>IF(P77="","",VLOOKUP(P77,男子申込一覧表!$AM$6:$AP$9,3,0))</f>
        <v/>
      </c>
      <c r="BR77" s="27" t="str">
        <f>IF(P77="","",VLOOKUP(P77,男子申込一覧表!$AM$6:$AP$9,4,0))</f>
        <v/>
      </c>
      <c r="BS77" s="27">
        <f t="shared" si="80"/>
        <v>0</v>
      </c>
      <c r="BT77" s="27" t="str">
        <f>IF(S77="","",VLOOKUP(S77,#REF!,3,0))</f>
        <v/>
      </c>
      <c r="BU77" s="27" t="str">
        <f>IF(S77="","",VLOOKUP(S77,#REF!,4,0))</f>
        <v/>
      </c>
      <c r="BV77" s="27" t="str">
        <f t="shared" si="81"/>
        <v>999:99.99</v>
      </c>
      <c r="BW77" s="27" t="str">
        <f t="shared" si="82"/>
        <v>999:99.99</v>
      </c>
      <c r="BX77" s="27" t="str">
        <f t="shared" si="83"/>
        <v>999:99.99</v>
      </c>
      <c r="BY77" s="58" t="str">
        <f t="shared" si="84"/>
        <v>1980/1/1</v>
      </c>
      <c r="CH77" s="3" t="str">
        <f t="shared" si="93"/>
        <v/>
      </c>
      <c r="CI77" s="3" t="str">
        <f t="shared" si="94"/>
        <v/>
      </c>
      <c r="CJ77" s="3">
        <f t="shared" si="95"/>
        <v>0</v>
      </c>
      <c r="CK77" s="3" t="str">
        <f t="shared" si="96"/>
        <v/>
      </c>
      <c r="CL77" s="3">
        <f t="shared" si="97"/>
        <v>0</v>
      </c>
      <c r="CM77" s="3">
        <v>1</v>
      </c>
    </row>
    <row r="78" spans="1:91" ht="24.75" customHeight="1">
      <c r="A78" s="33" t="str">
        <f t="shared" si="62"/>
        <v/>
      </c>
      <c r="B78" s="42"/>
      <c r="C78" s="93" t="str">
        <f t="shared" si="85"/>
        <v/>
      </c>
      <c r="D78" s="43"/>
      <c r="E78" s="43"/>
      <c r="F78" s="43"/>
      <c r="G78" s="33" t="str">
        <f t="shared" si="86"/>
        <v/>
      </c>
      <c r="H78" s="84" t="str">
        <f t="shared" si="87"/>
        <v/>
      </c>
      <c r="I78" s="44"/>
      <c r="J78" s="44"/>
      <c r="K78" s="44"/>
      <c r="L78" s="44"/>
      <c r="M78" s="44"/>
      <c r="N78" s="45"/>
      <c r="O78" s="45"/>
      <c r="P78" s="44"/>
      <c r="Q78" s="45"/>
      <c r="R78" s="45"/>
      <c r="S78" s="44"/>
      <c r="T78" s="44"/>
      <c r="U78" s="44"/>
      <c r="V78" s="44"/>
      <c r="W78" s="44"/>
      <c r="X78" s="45"/>
      <c r="Y78" s="46"/>
      <c r="Z78" s="45"/>
      <c r="AA78" s="103"/>
      <c r="AB78" s="9"/>
      <c r="AC78" s="48">
        <f t="shared" si="63"/>
        <v>0</v>
      </c>
      <c r="AD78" s="48">
        <f t="shared" si="64"/>
        <v>0</v>
      </c>
      <c r="AE78" s="48">
        <f t="shared" si="65"/>
        <v>0</v>
      </c>
      <c r="AF78" s="48">
        <f t="shared" si="88"/>
        <v>0</v>
      </c>
      <c r="AG78" s="48">
        <f t="shared" si="66"/>
        <v>0</v>
      </c>
      <c r="AH78" s="14" t="str">
        <f>IF(I78="","",申込書!$AB$6)</f>
        <v/>
      </c>
      <c r="AI78" s="49" t="str">
        <f t="shared" si="67"/>
        <v/>
      </c>
      <c r="AJ78" s="49" t="str">
        <f t="shared" si="68"/>
        <v/>
      </c>
      <c r="AK78" s="50"/>
      <c r="AR78">
        <v>173</v>
      </c>
      <c r="AS78">
        <f t="shared" si="38"/>
        <v>0</v>
      </c>
      <c r="AT78" t="str">
        <f t="shared" si="39"/>
        <v/>
      </c>
      <c r="AU78">
        <f t="shared" si="69"/>
        <v>0</v>
      </c>
      <c r="AV78" t="str">
        <f t="shared" si="70"/>
        <v/>
      </c>
      <c r="AW78" t="str">
        <f t="shared" si="71"/>
        <v/>
      </c>
      <c r="AX78">
        <f t="shared" si="89"/>
        <v>75</v>
      </c>
      <c r="AY78">
        <f t="shared" si="90"/>
        <v>12</v>
      </c>
      <c r="AZ78">
        <v>5</v>
      </c>
      <c r="BA78" t="str">
        <f t="shared" si="72"/>
        <v xml:space="preserve"> </v>
      </c>
      <c r="BB78">
        <v>173</v>
      </c>
      <c r="BC78" t="str">
        <f t="shared" si="91"/>
        <v/>
      </c>
      <c r="BD78" t="str">
        <f t="shared" si="73"/>
        <v>19000100</v>
      </c>
      <c r="BE78" t="str">
        <f t="shared" si="74"/>
        <v/>
      </c>
      <c r="BF78" t="str">
        <f t="shared" si="75"/>
        <v/>
      </c>
      <c r="BG78" t="str">
        <f t="shared" si="76"/>
        <v/>
      </c>
      <c r="BH78">
        <f t="shared" si="77"/>
        <v>0</v>
      </c>
      <c r="BI78">
        <f t="shared" si="78"/>
        <v>0</v>
      </c>
      <c r="BJ78" t="str">
        <f t="shared" si="92"/>
        <v/>
      </c>
      <c r="BK78" s="27" t="str">
        <f>IF(M78="","",VLOOKUP(M78,男子申込一覧表!$AM$6:$AP$10,2,0))</f>
        <v/>
      </c>
      <c r="BL78" s="27" t="str">
        <f>IF(P78="","",VLOOKUP(P78,男子申込一覧表!$AM$6:$AP$10,2,0))</f>
        <v/>
      </c>
      <c r="BM78" s="27" t="str">
        <f>IF(S78="","",VLOOKUP(S78,#REF!,2,0)+IF(AZ78=0,1,0))</f>
        <v/>
      </c>
      <c r="BN78" s="27" t="str">
        <f>IF(M78="","",VLOOKUP(M78,男子申込一覧表!$AM$6:$AP$10,3,0))</f>
        <v/>
      </c>
      <c r="BO78" s="27" t="str">
        <f>IF(M78="","",VLOOKUP(M78,男子申込一覧表!$AM$6:$AP$10,4,0))</f>
        <v/>
      </c>
      <c r="BP78" s="27">
        <f t="shared" si="79"/>
        <v>0</v>
      </c>
      <c r="BQ78" s="27" t="str">
        <f>IF(P78="","",VLOOKUP(P78,男子申込一覧表!$AM$6:$AP$9,3,0))</f>
        <v/>
      </c>
      <c r="BR78" s="27" t="str">
        <f>IF(P78="","",VLOOKUP(P78,男子申込一覧表!$AM$6:$AP$9,4,0))</f>
        <v/>
      </c>
      <c r="BS78" s="27">
        <f t="shared" si="80"/>
        <v>0</v>
      </c>
      <c r="BT78" s="27" t="str">
        <f>IF(S78="","",VLOOKUP(S78,#REF!,3,0))</f>
        <v/>
      </c>
      <c r="BU78" s="27" t="str">
        <f>IF(S78="","",VLOOKUP(S78,#REF!,4,0))</f>
        <v/>
      </c>
      <c r="BV78" s="27" t="str">
        <f t="shared" si="81"/>
        <v>999:99.99</v>
      </c>
      <c r="BW78" s="27" t="str">
        <f t="shared" si="82"/>
        <v>999:99.99</v>
      </c>
      <c r="BX78" s="27" t="str">
        <f t="shared" si="83"/>
        <v>999:99.99</v>
      </c>
      <c r="BY78" s="58" t="str">
        <f t="shared" si="84"/>
        <v>1980/1/1</v>
      </c>
      <c r="CH78" s="3" t="str">
        <f t="shared" si="93"/>
        <v/>
      </c>
      <c r="CI78" s="3" t="str">
        <f t="shared" si="94"/>
        <v/>
      </c>
      <c r="CJ78" s="3">
        <f t="shared" si="95"/>
        <v>0</v>
      </c>
      <c r="CK78" s="3" t="str">
        <f t="shared" si="96"/>
        <v/>
      </c>
      <c r="CL78" s="3">
        <f t="shared" si="97"/>
        <v>0</v>
      </c>
      <c r="CM78" s="3">
        <v>1</v>
      </c>
    </row>
    <row r="79" spans="1:91" ht="24.75" customHeight="1">
      <c r="A79" s="33" t="str">
        <f t="shared" si="62"/>
        <v/>
      </c>
      <c r="B79" s="42"/>
      <c r="C79" s="93" t="str">
        <f t="shared" si="85"/>
        <v/>
      </c>
      <c r="D79" s="43"/>
      <c r="E79" s="43"/>
      <c r="F79" s="43"/>
      <c r="G79" s="33" t="str">
        <f t="shared" si="86"/>
        <v/>
      </c>
      <c r="H79" s="84" t="str">
        <f t="shared" si="87"/>
        <v/>
      </c>
      <c r="I79" s="44"/>
      <c r="J79" s="44"/>
      <c r="K79" s="44"/>
      <c r="L79" s="44"/>
      <c r="M79" s="44"/>
      <c r="N79" s="45"/>
      <c r="O79" s="45"/>
      <c r="P79" s="44"/>
      <c r="Q79" s="45"/>
      <c r="R79" s="45"/>
      <c r="S79" s="44"/>
      <c r="T79" s="44"/>
      <c r="U79" s="44"/>
      <c r="V79" s="44"/>
      <c r="W79" s="44"/>
      <c r="X79" s="45"/>
      <c r="Y79" s="46"/>
      <c r="Z79" s="45"/>
      <c r="AA79" s="103"/>
      <c r="AB79" s="9"/>
      <c r="AC79" s="48">
        <f t="shared" si="63"/>
        <v>0</v>
      </c>
      <c r="AD79" s="48">
        <f t="shared" si="64"/>
        <v>0</v>
      </c>
      <c r="AE79" s="48">
        <f t="shared" si="65"/>
        <v>0</v>
      </c>
      <c r="AF79" s="48">
        <f t="shared" si="88"/>
        <v>0</v>
      </c>
      <c r="AG79" s="48">
        <f t="shared" si="66"/>
        <v>0</v>
      </c>
      <c r="AH79" s="14" t="str">
        <f>IF(I79="","",申込書!$AB$6)</f>
        <v/>
      </c>
      <c r="AI79" s="49" t="str">
        <f t="shared" si="67"/>
        <v/>
      </c>
      <c r="AJ79" s="49" t="str">
        <f t="shared" si="68"/>
        <v/>
      </c>
      <c r="AK79" s="50"/>
      <c r="AR79">
        <v>174</v>
      </c>
      <c r="AS79">
        <f t="shared" si="38"/>
        <v>0</v>
      </c>
      <c r="AT79" t="str">
        <f t="shared" si="39"/>
        <v/>
      </c>
      <c r="AU79">
        <f t="shared" si="69"/>
        <v>0</v>
      </c>
      <c r="AV79" t="str">
        <f t="shared" si="70"/>
        <v/>
      </c>
      <c r="AW79" t="str">
        <f t="shared" si="71"/>
        <v/>
      </c>
      <c r="AX79">
        <f t="shared" si="89"/>
        <v>75</v>
      </c>
      <c r="AY79">
        <f t="shared" si="90"/>
        <v>12</v>
      </c>
      <c r="AZ79">
        <v>5</v>
      </c>
      <c r="BA79" t="str">
        <f t="shared" si="72"/>
        <v xml:space="preserve"> </v>
      </c>
      <c r="BB79">
        <v>174</v>
      </c>
      <c r="BC79" t="str">
        <f t="shared" si="91"/>
        <v/>
      </c>
      <c r="BD79" t="str">
        <f t="shared" si="73"/>
        <v>19000100</v>
      </c>
      <c r="BE79" t="str">
        <f t="shared" si="74"/>
        <v/>
      </c>
      <c r="BF79" t="str">
        <f t="shared" si="75"/>
        <v/>
      </c>
      <c r="BG79" t="str">
        <f t="shared" si="76"/>
        <v/>
      </c>
      <c r="BH79">
        <f t="shared" si="77"/>
        <v>0</v>
      </c>
      <c r="BI79">
        <f t="shared" si="78"/>
        <v>0</v>
      </c>
      <c r="BJ79" t="str">
        <f t="shared" si="92"/>
        <v/>
      </c>
      <c r="BK79" s="27" t="str">
        <f>IF(M79="","",VLOOKUP(M79,男子申込一覧表!$AM$6:$AP$10,2,0))</f>
        <v/>
      </c>
      <c r="BL79" s="27" t="str">
        <f>IF(P79="","",VLOOKUP(P79,男子申込一覧表!$AM$6:$AP$10,2,0))</f>
        <v/>
      </c>
      <c r="BM79" s="27" t="str">
        <f>IF(S79="","",VLOOKUP(S79,#REF!,2,0)+IF(AZ79=0,1,0))</f>
        <v/>
      </c>
      <c r="BN79" s="27" t="str">
        <f>IF(M79="","",VLOOKUP(M79,男子申込一覧表!$AM$6:$AP$10,3,0))</f>
        <v/>
      </c>
      <c r="BO79" s="27" t="str">
        <f>IF(M79="","",VLOOKUP(M79,男子申込一覧表!$AM$6:$AP$10,4,0))</f>
        <v/>
      </c>
      <c r="BP79" s="27">
        <f t="shared" si="79"/>
        <v>0</v>
      </c>
      <c r="BQ79" s="27" t="str">
        <f>IF(P79="","",VLOOKUP(P79,男子申込一覧表!$AM$6:$AP$9,3,0))</f>
        <v/>
      </c>
      <c r="BR79" s="27" t="str">
        <f>IF(P79="","",VLOOKUP(P79,男子申込一覧表!$AM$6:$AP$9,4,0))</f>
        <v/>
      </c>
      <c r="BS79" s="27">
        <f t="shared" si="80"/>
        <v>0</v>
      </c>
      <c r="BT79" s="27" t="str">
        <f>IF(S79="","",VLOOKUP(S79,#REF!,3,0))</f>
        <v/>
      </c>
      <c r="BU79" s="27" t="str">
        <f>IF(S79="","",VLOOKUP(S79,#REF!,4,0))</f>
        <v/>
      </c>
      <c r="BV79" s="27" t="str">
        <f t="shared" si="81"/>
        <v>999:99.99</v>
      </c>
      <c r="BW79" s="27" t="str">
        <f t="shared" si="82"/>
        <v>999:99.99</v>
      </c>
      <c r="BX79" s="27" t="str">
        <f t="shared" si="83"/>
        <v>999:99.99</v>
      </c>
      <c r="BY79" s="58" t="str">
        <f t="shared" si="84"/>
        <v>1980/1/1</v>
      </c>
      <c r="CH79" s="3" t="str">
        <f t="shared" si="93"/>
        <v/>
      </c>
      <c r="CI79" s="3" t="str">
        <f t="shared" si="94"/>
        <v/>
      </c>
      <c r="CJ79" s="3">
        <f t="shared" si="95"/>
        <v>0</v>
      </c>
      <c r="CK79" s="3" t="str">
        <f t="shared" si="96"/>
        <v/>
      </c>
      <c r="CL79" s="3">
        <f t="shared" si="97"/>
        <v>0</v>
      </c>
      <c r="CM79" s="3">
        <v>1</v>
      </c>
    </row>
    <row r="80" spans="1:91" ht="24.75" customHeight="1">
      <c r="A80" s="33" t="str">
        <f t="shared" si="62"/>
        <v/>
      </c>
      <c r="B80" s="42"/>
      <c r="C80" s="93" t="str">
        <f t="shared" si="85"/>
        <v/>
      </c>
      <c r="D80" s="43"/>
      <c r="E80" s="43"/>
      <c r="F80" s="43"/>
      <c r="G80" s="33" t="str">
        <f t="shared" si="86"/>
        <v/>
      </c>
      <c r="H80" s="84" t="str">
        <f t="shared" si="87"/>
        <v/>
      </c>
      <c r="I80" s="44"/>
      <c r="J80" s="44"/>
      <c r="K80" s="44"/>
      <c r="L80" s="44"/>
      <c r="M80" s="44"/>
      <c r="N80" s="45"/>
      <c r="O80" s="45"/>
      <c r="P80" s="44"/>
      <c r="Q80" s="45"/>
      <c r="R80" s="45"/>
      <c r="S80" s="44"/>
      <c r="T80" s="44"/>
      <c r="U80" s="44"/>
      <c r="V80" s="44"/>
      <c r="W80" s="44"/>
      <c r="X80" s="45"/>
      <c r="Y80" s="46"/>
      <c r="Z80" s="45"/>
      <c r="AA80" s="103"/>
      <c r="AB80" s="9"/>
      <c r="AC80" s="48">
        <f t="shared" si="63"/>
        <v>0</v>
      </c>
      <c r="AD80" s="48">
        <f t="shared" si="64"/>
        <v>0</v>
      </c>
      <c r="AE80" s="48">
        <f t="shared" si="65"/>
        <v>0</v>
      </c>
      <c r="AF80" s="48">
        <f t="shared" si="88"/>
        <v>0</v>
      </c>
      <c r="AG80" s="48">
        <f t="shared" si="66"/>
        <v>0</v>
      </c>
      <c r="AH80" s="14" t="str">
        <f>IF(I80="","",申込書!$AB$6)</f>
        <v/>
      </c>
      <c r="AI80" s="49" t="str">
        <f t="shared" si="67"/>
        <v/>
      </c>
      <c r="AJ80" s="49" t="str">
        <f t="shared" si="68"/>
        <v/>
      </c>
      <c r="AK80" s="50"/>
      <c r="AR80">
        <v>175</v>
      </c>
      <c r="AS80">
        <f t="shared" si="38"/>
        <v>0</v>
      </c>
      <c r="AT80" t="str">
        <f t="shared" si="39"/>
        <v/>
      </c>
      <c r="AU80">
        <f t="shared" si="69"/>
        <v>0</v>
      </c>
      <c r="AV80" t="str">
        <f t="shared" si="70"/>
        <v/>
      </c>
      <c r="AW80" t="str">
        <f t="shared" si="71"/>
        <v/>
      </c>
      <c r="AX80">
        <f t="shared" si="89"/>
        <v>75</v>
      </c>
      <c r="AY80">
        <f t="shared" si="90"/>
        <v>12</v>
      </c>
      <c r="AZ80">
        <v>5</v>
      </c>
      <c r="BA80" t="str">
        <f t="shared" si="72"/>
        <v xml:space="preserve"> </v>
      </c>
      <c r="BB80">
        <v>175</v>
      </c>
      <c r="BC80" t="str">
        <f t="shared" si="91"/>
        <v/>
      </c>
      <c r="BD80" t="str">
        <f t="shared" si="73"/>
        <v>19000100</v>
      </c>
      <c r="BE80" t="str">
        <f t="shared" si="74"/>
        <v/>
      </c>
      <c r="BF80" t="str">
        <f t="shared" si="75"/>
        <v/>
      </c>
      <c r="BG80" t="str">
        <f t="shared" si="76"/>
        <v/>
      </c>
      <c r="BH80">
        <f t="shared" si="77"/>
        <v>0</v>
      </c>
      <c r="BI80">
        <f t="shared" si="78"/>
        <v>0</v>
      </c>
      <c r="BJ80" t="str">
        <f t="shared" si="92"/>
        <v/>
      </c>
      <c r="BK80" s="27" t="str">
        <f>IF(M80="","",VLOOKUP(M80,男子申込一覧表!$AM$6:$AP$10,2,0))</f>
        <v/>
      </c>
      <c r="BL80" s="27" t="str">
        <f>IF(P80="","",VLOOKUP(P80,男子申込一覧表!$AM$6:$AP$10,2,0))</f>
        <v/>
      </c>
      <c r="BM80" s="27" t="str">
        <f>IF(S80="","",VLOOKUP(S80,#REF!,2,0)+IF(AZ80=0,1,0))</f>
        <v/>
      </c>
      <c r="BN80" s="27" t="str">
        <f>IF(M80="","",VLOOKUP(M80,男子申込一覧表!$AM$6:$AP$10,3,0))</f>
        <v/>
      </c>
      <c r="BO80" s="27" t="str">
        <f>IF(M80="","",VLOOKUP(M80,男子申込一覧表!$AM$6:$AP$10,4,0))</f>
        <v/>
      </c>
      <c r="BP80" s="27">
        <f t="shared" si="79"/>
        <v>0</v>
      </c>
      <c r="BQ80" s="27" t="str">
        <f>IF(P80="","",VLOOKUP(P80,男子申込一覧表!$AM$6:$AP$9,3,0))</f>
        <v/>
      </c>
      <c r="BR80" s="27" t="str">
        <f>IF(P80="","",VLOOKUP(P80,男子申込一覧表!$AM$6:$AP$9,4,0))</f>
        <v/>
      </c>
      <c r="BS80" s="27">
        <f t="shared" si="80"/>
        <v>0</v>
      </c>
      <c r="BT80" s="27" t="str">
        <f>IF(S80="","",VLOOKUP(S80,#REF!,3,0))</f>
        <v/>
      </c>
      <c r="BU80" s="27" t="str">
        <f>IF(S80="","",VLOOKUP(S80,#REF!,4,0))</f>
        <v/>
      </c>
      <c r="BV80" s="27" t="str">
        <f t="shared" si="81"/>
        <v>999:99.99</v>
      </c>
      <c r="BW80" s="27" t="str">
        <f t="shared" si="82"/>
        <v>999:99.99</v>
      </c>
      <c r="BX80" s="27" t="str">
        <f t="shared" si="83"/>
        <v>999:99.99</v>
      </c>
      <c r="BY80" s="58" t="str">
        <f t="shared" si="84"/>
        <v>1980/1/1</v>
      </c>
      <c r="CH80" s="3" t="str">
        <f t="shared" si="93"/>
        <v/>
      </c>
      <c r="CI80" s="3" t="str">
        <f t="shared" si="94"/>
        <v/>
      </c>
      <c r="CJ80" s="3">
        <f t="shared" si="95"/>
        <v>0</v>
      </c>
      <c r="CK80" s="3" t="str">
        <f t="shared" si="96"/>
        <v/>
      </c>
      <c r="CL80" s="3">
        <f t="shared" si="97"/>
        <v>0</v>
      </c>
      <c r="CM80" s="3">
        <v>1</v>
      </c>
    </row>
    <row r="81" spans="1:91" ht="24.75" customHeight="1">
      <c r="A81" s="33" t="str">
        <f t="shared" si="62"/>
        <v/>
      </c>
      <c r="B81" s="42"/>
      <c r="C81" s="93" t="str">
        <f t="shared" si="85"/>
        <v/>
      </c>
      <c r="D81" s="43"/>
      <c r="E81" s="43"/>
      <c r="F81" s="43"/>
      <c r="G81" s="33" t="str">
        <f t="shared" si="86"/>
        <v/>
      </c>
      <c r="H81" s="84" t="str">
        <f t="shared" si="87"/>
        <v/>
      </c>
      <c r="I81" s="44"/>
      <c r="J81" s="44"/>
      <c r="K81" s="44"/>
      <c r="L81" s="44"/>
      <c r="M81" s="44"/>
      <c r="N81" s="45"/>
      <c r="O81" s="45"/>
      <c r="P81" s="44"/>
      <c r="Q81" s="45"/>
      <c r="R81" s="45"/>
      <c r="S81" s="44"/>
      <c r="T81" s="44"/>
      <c r="U81" s="44"/>
      <c r="V81" s="44"/>
      <c r="W81" s="44"/>
      <c r="X81" s="45"/>
      <c r="Y81" s="46"/>
      <c r="Z81" s="45"/>
      <c r="AA81" s="103"/>
      <c r="AB81" s="9"/>
      <c r="AC81" s="48">
        <f t="shared" si="63"/>
        <v>0</v>
      </c>
      <c r="AD81" s="48">
        <f t="shared" si="64"/>
        <v>0</v>
      </c>
      <c r="AE81" s="48">
        <f t="shared" si="65"/>
        <v>0</v>
      </c>
      <c r="AF81" s="48">
        <f t="shared" si="88"/>
        <v>0</v>
      </c>
      <c r="AG81" s="48">
        <f t="shared" si="66"/>
        <v>0</v>
      </c>
      <c r="AH81" s="14" t="str">
        <f>IF(I81="","",申込書!$AB$6)</f>
        <v/>
      </c>
      <c r="AI81" s="49" t="str">
        <f t="shared" si="67"/>
        <v/>
      </c>
      <c r="AJ81" s="49" t="str">
        <f t="shared" si="68"/>
        <v/>
      </c>
      <c r="AK81" s="50"/>
      <c r="AR81">
        <v>176</v>
      </c>
      <c r="AS81">
        <f t="shared" ref="AS81:AS105" si="98">IF(OR(AV81="",BI81=5),AS80,AS80+1)</f>
        <v>0</v>
      </c>
      <c r="AT81" t="str">
        <f t="shared" si="39"/>
        <v/>
      </c>
      <c r="AU81">
        <f t="shared" si="69"/>
        <v>0</v>
      </c>
      <c r="AV81" t="str">
        <f t="shared" si="70"/>
        <v/>
      </c>
      <c r="AW81" t="str">
        <f t="shared" si="71"/>
        <v/>
      </c>
      <c r="AX81">
        <f t="shared" si="89"/>
        <v>75</v>
      </c>
      <c r="AY81">
        <f t="shared" si="90"/>
        <v>12</v>
      </c>
      <c r="AZ81">
        <v>5</v>
      </c>
      <c r="BA81" t="str">
        <f t="shared" si="72"/>
        <v xml:space="preserve"> </v>
      </c>
      <c r="BB81">
        <v>176</v>
      </c>
      <c r="BC81" t="str">
        <f t="shared" si="91"/>
        <v/>
      </c>
      <c r="BD81" t="str">
        <f t="shared" si="73"/>
        <v>19000100</v>
      </c>
      <c r="BE81" t="str">
        <f t="shared" si="74"/>
        <v/>
      </c>
      <c r="BF81" t="str">
        <f t="shared" si="75"/>
        <v/>
      </c>
      <c r="BG81" t="str">
        <f t="shared" si="76"/>
        <v/>
      </c>
      <c r="BH81">
        <f t="shared" si="77"/>
        <v>0</v>
      </c>
      <c r="BI81">
        <f t="shared" si="78"/>
        <v>0</v>
      </c>
      <c r="BJ81" t="str">
        <f t="shared" si="92"/>
        <v/>
      </c>
      <c r="BK81" s="27" t="str">
        <f>IF(M81="","",VLOOKUP(M81,男子申込一覧表!$AM$6:$AP$10,2,0))</f>
        <v/>
      </c>
      <c r="BL81" s="27" t="str">
        <f>IF(P81="","",VLOOKUP(P81,男子申込一覧表!$AM$6:$AP$10,2,0))</f>
        <v/>
      </c>
      <c r="BM81" s="27" t="str">
        <f>IF(S81="","",VLOOKUP(S81,#REF!,2,0)+IF(AZ81=0,1,0))</f>
        <v/>
      </c>
      <c r="BN81" s="27" t="str">
        <f>IF(M81="","",VLOOKUP(M81,男子申込一覧表!$AM$6:$AP$10,3,0))</f>
        <v/>
      </c>
      <c r="BO81" s="27" t="str">
        <f>IF(M81="","",VLOOKUP(M81,男子申込一覧表!$AM$6:$AP$10,4,0))</f>
        <v/>
      </c>
      <c r="BP81" s="27">
        <f t="shared" si="79"/>
        <v>0</v>
      </c>
      <c r="BQ81" s="27" t="str">
        <f>IF(P81="","",VLOOKUP(P81,男子申込一覧表!$AM$6:$AP$9,3,0))</f>
        <v/>
      </c>
      <c r="BR81" s="27" t="str">
        <f>IF(P81="","",VLOOKUP(P81,男子申込一覧表!$AM$6:$AP$9,4,0))</f>
        <v/>
      </c>
      <c r="BS81" s="27">
        <f t="shared" si="80"/>
        <v>0</v>
      </c>
      <c r="BT81" s="27" t="str">
        <f>IF(S81="","",VLOOKUP(S81,#REF!,3,0))</f>
        <v/>
      </c>
      <c r="BU81" s="27" t="str">
        <f>IF(S81="","",VLOOKUP(S81,#REF!,4,0))</f>
        <v/>
      </c>
      <c r="BV81" s="27" t="str">
        <f t="shared" si="81"/>
        <v>999:99.99</v>
      </c>
      <c r="BW81" s="27" t="str">
        <f t="shared" si="82"/>
        <v>999:99.99</v>
      </c>
      <c r="BX81" s="27" t="str">
        <f t="shared" si="83"/>
        <v>999:99.99</v>
      </c>
      <c r="BY81" s="58" t="str">
        <f t="shared" si="84"/>
        <v>1980/1/1</v>
      </c>
      <c r="CH81" s="3" t="str">
        <f t="shared" si="93"/>
        <v/>
      </c>
      <c r="CI81" s="3" t="str">
        <f t="shared" si="94"/>
        <v/>
      </c>
      <c r="CJ81" s="3">
        <f t="shared" si="95"/>
        <v>0</v>
      </c>
      <c r="CK81" s="3" t="str">
        <f t="shared" si="96"/>
        <v/>
      </c>
      <c r="CL81" s="3">
        <f t="shared" si="97"/>
        <v>0</v>
      </c>
      <c r="CM81" s="3">
        <v>1</v>
      </c>
    </row>
    <row r="82" spans="1:91" ht="24.75" customHeight="1">
      <c r="A82" s="33" t="str">
        <f t="shared" si="62"/>
        <v/>
      </c>
      <c r="B82" s="42"/>
      <c r="C82" s="93" t="str">
        <f t="shared" si="85"/>
        <v/>
      </c>
      <c r="D82" s="43"/>
      <c r="E82" s="43"/>
      <c r="F82" s="43"/>
      <c r="G82" s="33" t="str">
        <f t="shared" si="86"/>
        <v/>
      </c>
      <c r="H82" s="84" t="str">
        <f t="shared" si="87"/>
        <v/>
      </c>
      <c r="I82" s="44"/>
      <c r="J82" s="44"/>
      <c r="K82" s="44"/>
      <c r="L82" s="44"/>
      <c r="M82" s="44"/>
      <c r="N82" s="45"/>
      <c r="O82" s="45"/>
      <c r="P82" s="44"/>
      <c r="Q82" s="45"/>
      <c r="R82" s="45"/>
      <c r="S82" s="44"/>
      <c r="T82" s="44"/>
      <c r="U82" s="44"/>
      <c r="V82" s="44"/>
      <c r="W82" s="44"/>
      <c r="X82" s="45"/>
      <c r="Y82" s="46"/>
      <c r="Z82" s="45"/>
      <c r="AA82" s="103"/>
      <c r="AB82" s="9"/>
      <c r="AC82" s="48">
        <f t="shared" si="63"/>
        <v>0</v>
      </c>
      <c r="AD82" s="48">
        <f t="shared" si="64"/>
        <v>0</v>
      </c>
      <c r="AE82" s="48">
        <f t="shared" si="65"/>
        <v>0</v>
      </c>
      <c r="AF82" s="48">
        <f t="shared" si="88"/>
        <v>0</v>
      </c>
      <c r="AG82" s="48">
        <f t="shared" si="66"/>
        <v>0</v>
      </c>
      <c r="AH82" s="14" t="str">
        <f>IF(I82="","",申込書!$AB$6)</f>
        <v/>
      </c>
      <c r="AI82" s="49" t="str">
        <f t="shared" si="67"/>
        <v/>
      </c>
      <c r="AJ82" s="49" t="str">
        <f t="shared" si="68"/>
        <v/>
      </c>
      <c r="AK82" s="50"/>
      <c r="AR82">
        <v>177</v>
      </c>
      <c r="AS82">
        <f t="shared" si="98"/>
        <v>0</v>
      </c>
      <c r="AT82" t="str">
        <f t="shared" si="39"/>
        <v/>
      </c>
      <c r="AU82">
        <f t="shared" si="69"/>
        <v>0</v>
      </c>
      <c r="AV82" t="str">
        <f t="shared" si="70"/>
        <v/>
      </c>
      <c r="AW82" t="str">
        <f t="shared" si="71"/>
        <v/>
      </c>
      <c r="AX82">
        <f t="shared" si="89"/>
        <v>75</v>
      </c>
      <c r="AY82">
        <f t="shared" si="90"/>
        <v>12</v>
      </c>
      <c r="AZ82">
        <v>5</v>
      </c>
      <c r="BA82" t="str">
        <f t="shared" si="72"/>
        <v xml:space="preserve"> </v>
      </c>
      <c r="BB82">
        <v>177</v>
      </c>
      <c r="BC82" t="str">
        <f t="shared" si="91"/>
        <v/>
      </c>
      <c r="BD82" t="str">
        <f t="shared" si="73"/>
        <v>19000100</v>
      </c>
      <c r="BE82" t="str">
        <f t="shared" si="74"/>
        <v/>
      </c>
      <c r="BF82" t="str">
        <f t="shared" si="75"/>
        <v/>
      </c>
      <c r="BG82" t="str">
        <f t="shared" si="76"/>
        <v/>
      </c>
      <c r="BH82">
        <f t="shared" si="77"/>
        <v>0</v>
      </c>
      <c r="BI82">
        <f t="shared" si="78"/>
        <v>0</v>
      </c>
      <c r="BJ82" t="str">
        <f t="shared" si="92"/>
        <v/>
      </c>
      <c r="BK82" s="27" t="str">
        <f>IF(M82="","",VLOOKUP(M82,男子申込一覧表!$AM$6:$AP$10,2,0))</f>
        <v/>
      </c>
      <c r="BL82" s="27" t="str">
        <f>IF(P82="","",VLOOKUP(P82,男子申込一覧表!$AM$6:$AP$10,2,0))</f>
        <v/>
      </c>
      <c r="BM82" s="27" t="str">
        <f>IF(S82="","",VLOOKUP(S82,#REF!,2,0)+IF(AZ82=0,1,0))</f>
        <v/>
      </c>
      <c r="BN82" s="27" t="str">
        <f>IF(M82="","",VLOOKUP(M82,男子申込一覧表!$AM$6:$AP$10,3,0))</f>
        <v/>
      </c>
      <c r="BO82" s="27" t="str">
        <f>IF(M82="","",VLOOKUP(M82,男子申込一覧表!$AM$6:$AP$10,4,0))</f>
        <v/>
      </c>
      <c r="BP82" s="27">
        <f t="shared" si="79"/>
        <v>0</v>
      </c>
      <c r="BQ82" s="27" t="str">
        <f>IF(P82="","",VLOOKUP(P82,男子申込一覧表!$AM$6:$AP$9,3,0))</f>
        <v/>
      </c>
      <c r="BR82" s="27" t="str">
        <f>IF(P82="","",VLOOKUP(P82,男子申込一覧表!$AM$6:$AP$9,4,0))</f>
        <v/>
      </c>
      <c r="BS82" s="27">
        <f t="shared" si="80"/>
        <v>0</v>
      </c>
      <c r="BT82" s="27" t="str">
        <f>IF(S82="","",VLOOKUP(S82,#REF!,3,0))</f>
        <v/>
      </c>
      <c r="BU82" s="27" t="str">
        <f>IF(S82="","",VLOOKUP(S82,#REF!,4,0))</f>
        <v/>
      </c>
      <c r="BV82" s="27" t="str">
        <f t="shared" si="81"/>
        <v>999:99.99</v>
      </c>
      <c r="BW82" s="27" t="str">
        <f t="shared" si="82"/>
        <v>999:99.99</v>
      </c>
      <c r="BX82" s="27" t="str">
        <f t="shared" si="83"/>
        <v>999:99.99</v>
      </c>
      <c r="BY82" s="58" t="str">
        <f t="shared" si="84"/>
        <v>1980/1/1</v>
      </c>
      <c r="CH82" s="3" t="str">
        <f t="shared" si="93"/>
        <v/>
      </c>
      <c r="CI82" s="3" t="str">
        <f t="shared" si="94"/>
        <v/>
      </c>
      <c r="CJ82" s="3">
        <f t="shared" si="95"/>
        <v>0</v>
      </c>
      <c r="CK82" s="3" t="str">
        <f t="shared" si="96"/>
        <v/>
      </c>
      <c r="CL82" s="3">
        <f t="shared" si="97"/>
        <v>0</v>
      </c>
      <c r="CM82" s="3">
        <v>1</v>
      </c>
    </row>
    <row r="83" spans="1:91" ht="24.75" customHeight="1">
      <c r="A83" s="33" t="str">
        <f t="shared" si="62"/>
        <v/>
      </c>
      <c r="B83" s="42"/>
      <c r="C83" s="93" t="str">
        <f t="shared" si="85"/>
        <v/>
      </c>
      <c r="D83" s="43"/>
      <c r="E83" s="43"/>
      <c r="F83" s="43"/>
      <c r="G83" s="33" t="str">
        <f t="shared" si="86"/>
        <v/>
      </c>
      <c r="H83" s="84" t="str">
        <f t="shared" si="87"/>
        <v/>
      </c>
      <c r="I83" s="44"/>
      <c r="J83" s="44"/>
      <c r="K83" s="44"/>
      <c r="L83" s="44"/>
      <c r="M83" s="44"/>
      <c r="N83" s="45"/>
      <c r="O83" s="45"/>
      <c r="P83" s="44"/>
      <c r="Q83" s="45"/>
      <c r="R83" s="45"/>
      <c r="S83" s="44"/>
      <c r="T83" s="44"/>
      <c r="U83" s="44"/>
      <c r="V83" s="44"/>
      <c r="W83" s="44"/>
      <c r="X83" s="45"/>
      <c r="Y83" s="46"/>
      <c r="Z83" s="45"/>
      <c r="AA83" s="103"/>
      <c r="AB83" s="9"/>
      <c r="AC83" s="48">
        <f t="shared" si="63"/>
        <v>0</v>
      </c>
      <c r="AD83" s="48">
        <f t="shared" si="64"/>
        <v>0</v>
      </c>
      <c r="AE83" s="48">
        <f t="shared" si="65"/>
        <v>0</v>
      </c>
      <c r="AF83" s="48">
        <f t="shared" si="88"/>
        <v>0</v>
      </c>
      <c r="AG83" s="48">
        <f t="shared" si="66"/>
        <v>0</v>
      </c>
      <c r="AH83" s="14" t="str">
        <f>IF(I83="","",申込書!$AB$6)</f>
        <v/>
      </c>
      <c r="AI83" s="49" t="str">
        <f t="shared" si="67"/>
        <v/>
      </c>
      <c r="AJ83" s="49" t="str">
        <f t="shared" si="68"/>
        <v/>
      </c>
      <c r="AK83" s="50"/>
      <c r="AR83">
        <v>178</v>
      </c>
      <c r="AS83">
        <f t="shared" si="98"/>
        <v>0</v>
      </c>
      <c r="AT83" t="str">
        <f t="shared" si="39"/>
        <v/>
      </c>
      <c r="AU83">
        <f t="shared" si="69"/>
        <v>0</v>
      </c>
      <c r="AV83" t="str">
        <f t="shared" si="70"/>
        <v/>
      </c>
      <c r="AW83" t="str">
        <f t="shared" si="71"/>
        <v/>
      </c>
      <c r="AX83">
        <f t="shared" si="89"/>
        <v>75</v>
      </c>
      <c r="AY83">
        <f t="shared" si="90"/>
        <v>12</v>
      </c>
      <c r="AZ83">
        <v>5</v>
      </c>
      <c r="BA83" t="str">
        <f t="shared" si="72"/>
        <v xml:space="preserve"> </v>
      </c>
      <c r="BB83">
        <v>178</v>
      </c>
      <c r="BC83" t="str">
        <f t="shared" si="91"/>
        <v/>
      </c>
      <c r="BD83" t="str">
        <f t="shared" si="73"/>
        <v>19000100</v>
      </c>
      <c r="BE83" t="str">
        <f t="shared" si="74"/>
        <v/>
      </c>
      <c r="BF83" t="str">
        <f t="shared" si="75"/>
        <v/>
      </c>
      <c r="BG83" t="str">
        <f t="shared" si="76"/>
        <v/>
      </c>
      <c r="BH83">
        <f t="shared" si="77"/>
        <v>0</v>
      </c>
      <c r="BI83">
        <f t="shared" si="78"/>
        <v>0</v>
      </c>
      <c r="BJ83" t="str">
        <f t="shared" si="92"/>
        <v/>
      </c>
      <c r="BK83" s="27" t="str">
        <f>IF(M83="","",VLOOKUP(M83,男子申込一覧表!$AM$6:$AP$10,2,0))</f>
        <v/>
      </c>
      <c r="BL83" s="27" t="str">
        <f>IF(P83="","",VLOOKUP(P83,男子申込一覧表!$AM$6:$AP$10,2,0))</f>
        <v/>
      </c>
      <c r="BM83" s="27" t="str">
        <f>IF(S83="","",VLOOKUP(S83,#REF!,2,0)+IF(AZ83=0,1,0))</f>
        <v/>
      </c>
      <c r="BN83" s="27" t="str">
        <f>IF(M83="","",VLOOKUP(M83,男子申込一覧表!$AM$6:$AP$10,3,0))</f>
        <v/>
      </c>
      <c r="BO83" s="27" t="str">
        <f>IF(M83="","",VLOOKUP(M83,男子申込一覧表!$AM$6:$AP$10,4,0))</f>
        <v/>
      </c>
      <c r="BP83" s="27">
        <f t="shared" si="79"/>
        <v>0</v>
      </c>
      <c r="BQ83" s="27" t="str">
        <f>IF(P83="","",VLOOKUP(P83,男子申込一覧表!$AM$6:$AP$9,3,0))</f>
        <v/>
      </c>
      <c r="BR83" s="27" t="str">
        <f>IF(P83="","",VLOOKUP(P83,男子申込一覧表!$AM$6:$AP$9,4,0))</f>
        <v/>
      </c>
      <c r="BS83" s="27">
        <f t="shared" si="80"/>
        <v>0</v>
      </c>
      <c r="BT83" s="27" t="str">
        <f>IF(S83="","",VLOOKUP(S83,#REF!,3,0))</f>
        <v/>
      </c>
      <c r="BU83" s="27" t="str">
        <f>IF(S83="","",VLOOKUP(S83,#REF!,4,0))</f>
        <v/>
      </c>
      <c r="BV83" s="27" t="str">
        <f t="shared" si="81"/>
        <v>999:99.99</v>
      </c>
      <c r="BW83" s="27" t="str">
        <f t="shared" si="82"/>
        <v>999:99.99</v>
      </c>
      <c r="BX83" s="27" t="str">
        <f t="shared" si="83"/>
        <v>999:99.99</v>
      </c>
      <c r="BY83" s="58" t="str">
        <f t="shared" si="84"/>
        <v>1980/1/1</v>
      </c>
      <c r="CH83" s="3" t="str">
        <f t="shared" si="93"/>
        <v/>
      </c>
      <c r="CI83" s="3" t="str">
        <f t="shared" si="94"/>
        <v/>
      </c>
      <c r="CJ83" s="3">
        <f t="shared" si="95"/>
        <v>0</v>
      </c>
      <c r="CK83" s="3" t="str">
        <f t="shared" si="96"/>
        <v/>
      </c>
      <c r="CL83" s="3">
        <f t="shared" si="97"/>
        <v>0</v>
      </c>
      <c r="CM83" s="3">
        <v>1</v>
      </c>
    </row>
    <row r="84" spans="1:91" ht="24.75" customHeight="1">
      <c r="A84" s="33" t="str">
        <f t="shared" si="62"/>
        <v/>
      </c>
      <c r="B84" s="42"/>
      <c r="C84" s="93" t="str">
        <f t="shared" si="85"/>
        <v/>
      </c>
      <c r="D84" s="43"/>
      <c r="E84" s="43"/>
      <c r="F84" s="43"/>
      <c r="G84" s="33" t="str">
        <f t="shared" si="86"/>
        <v/>
      </c>
      <c r="H84" s="84" t="str">
        <f t="shared" si="87"/>
        <v/>
      </c>
      <c r="I84" s="44"/>
      <c r="J84" s="44"/>
      <c r="K84" s="44"/>
      <c r="L84" s="44"/>
      <c r="M84" s="44"/>
      <c r="N84" s="45"/>
      <c r="O84" s="45"/>
      <c r="P84" s="44"/>
      <c r="Q84" s="45"/>
      <c r="R84" s="45"/>
      <c r="S84" s="44"/>
      <c r="T84" s="44"/>
      <c r="U84" s="44"/>
      <c r="V84" s="44"/>
      <c r="W84" s="44"/>
      <c r="X84" s="45"/>
      <c r="Y84" s="46"/>
      <c r="Z84" s="45"/>
      <c r="AA84" s="103"/>
      <c r="AB84" s="9"/>
      <c r="AC84" s="48">
        <f t="shared" si="63"/>
        <v>0</v>
      </c>
      <c r="AD84" s="48">
        <f t="shared" si="64"/>
        <v>0</v>
      </c>
      <c r="AE84" s="48">
        <f t="shared" si="65"/>
        <v>0</v>
      </c>
      <c r="AF84" s="48">
        <f t="shared" si="88"/>
        <v>0</v>
      </c>
      <c r="AG84" s="48">
        <f t="shared" si="66"/>
        <v>0</v>
      </c>
      <c r="AH84" s="14" t="str">
        <f>IF(I84="","",申込書!$AB$6)</f>
        <v/>
      </c>
      <c r="AI84" s="49" t="str">
        <f t="shared" si="67"/>
        <v/>
      </c>
      <c r="AJ84" s="49" t="str">
        <f t="shared" si="68"/>
        <v/>
      </c>
      <c r="AK84" s="50"/>
      <c r="AR84">
        <v>179</v>
      </c>
      <c r="AS84">
        <f t="shared" si="98"/>
        <v>0</v>
      </c>
      <c r="AT84" t="str">
        <f t="shared" si="39"/>
        <v/>
      </c>
      <c r="AU84">
        <f t="shared" si="69"/>
        <v>0</v>
      </c>
      <c r="AV84" t="str">
        <f t="shared" si="70"/>
        <v/>
      </c>
      <c r="AW84" t="str">
        <f t="shared" si="71"/>
        <v/>
      </c>
      <c r="AX84">
        <f t="shared" si="89"/>
        <v>75</v>
      </c>
      <c r="AY84">
        <f t="shared" si="90"/>
        <v>12</v>
      </c>
      <c r="AZ84">
        <v>5</v>
      </c>
      <c r="BA84" t="str">
        <f t="shared" si="72"/>
        <v xml:space="preserve"> </v>
      </c>
      <c r="BB84">
        <v>179</v>
      </c>
      <c r="BC84" t="str">
        <f t="shared" si="91"/>
        <v/>
      </c>
      <c r="BD84" t="str">
        <f t="shared" si="73"/>
        <v>19000100</v>
      </c>
      <c r="BE84" t="str">
        <f t="shared" si="74"/>
        <v/>
      </c>
      <c r="BF84" t="str">
        <f t="shared" si="75"/>
        <v/>
      </c>
      <c r="BG84" t="str">
        <f t="shared" si="76"/>
        <v/>
      </c>
      <c r="BH84">
        <f t="shared" si="77"/>
        <v>0</v>
      </c>
      <c r="BI84">
        <f t="shared" si="78"/>
        <v>0</v>
      </c>
      <c r="BJ84" t="str">
        <f t="shared" si="92"/>
        <v/>
      </c>
      <c r="BK84" s="27" t="str">
        <f>IF(M84="","",VLOOKUP(M84,男子申込一覧表!$AM$6:$AP$10,2,0))</f>
        <v/>
      </c>
      <c r="BL84" s="27" t="str">
        <f>IF(P84="","",VLOOKUP(P84,男子申込一覧表!$AM$6:$AP$10,2,0))</f>
        <v/>
      </c>
      <c r="BM84" s="27" t="str">
        <f>IF(S84="","",VLOOKUP(S84,#REF!,2,0)+IF(AZ84=0,1,0))</f>
        <v/>
      </c>
      <c r="BN84" s="27" t="str">
        <f>IF(M84="","",VLOOKUP(M84,男子申込一覧表!$AM$6:$AP$10,3,0))</f>
        <v/>
      </c>
      <c r="BO84" s="27" t="str">
        <f>IF(M84="","",VLOOKUP(M84,男子申込一覧表!$AM$6:$AP$10,4,0))</f>
        <v/>
      </c>
      <c r="BP84" s="27">
        <f t="shared" si="79"/>
        <v>0</v>
      </c>
      <c r="BQ84" s="27" t="str">
        <f>IF(P84="","",VLOOKUP(P84,男子申込一覧表!$AM$6:$AP$9,3,0))</f>
        <v/>
      </c>
      <c r="BR84" s="27" t="str">
        <f>IF(P84="","",VLOOKUP(P84,男子申込一覧表!$AM$6:$AP$9,4,0))</f>
        <v/>
      </c>
      <c r="BS84" s="27">
        <f t="shared" si="80"/>
        <v>0</v>
      </c>
      <c r="BT84" s="27" t="str">
        <f>IF(S84="","",VLOOKUP(S84,#REF!,3,0))</f>
        <v/>
      </c>
      <c r="BU84" s="27" t="str">
        <f>IF(S84="","",VLOOKUP(S84,#REF!,4,0))</f>
        <v/>
      </c>
      <c r="BV84" s="27" t="str">
        <f t="shared" si="81"/>
        <v>999:99.99</v>
      </c>
      <c r="BW84" s="27" t="str">
        <f t="shared" si="82"/>
        <v>999:99.99</v>
      </c>
      <c r="BX84" s="27" t="str">
        <f t="shared" si="83"/>
        <v>999:99.99</v>
      </c>
      <c r="BY84" s="58" t="str">
        <f t="shared" si="84"/>
        <v>1980/1/1</v>
      </c>
      <c r="CH84" s="3" t="str">
        <f t="shared" si="93"/>
        <v/>
      </c>
      <c r="CI84" s="3" t="str">
        <f t="shared" si="94"/>
        <v/>
      </c>
      <c r="CJ84" s="3">
        <f t="shared" si="95"/>
        <v>0</v>
      </c>
      <c r="CK84" s="3" t="str">
        <f t="shared" si="96"/>
        <v/>
      </c>
      <c r="CL84" s="3">
        <f t="shared" si="97"/>
        <v>0</v>
      </c>
      <c r="CM84" s="3">
        <v>1</v>
      </c>
    </row>
    <row r="85" spans="1:91" ht="24.75" customHeight="1">
      <c r="A85" s="33" t="str">
        <f t="shared" si="62"/>
        <v/>
      </c>
      <c r="B85" s="42"/>
      <c r="C85" s="93" t="str">
        <f t="shared" si="85"/>
        <v/>
      </c>
      <c r="D85" s="43"/>
      <c r="E85" s="43"/>
      <c r="F85" s="43"/>
      <c r="G85" s="33" t="str">
        <f t="shared" si="86"/>
        <v/>
      </c>
      <c r="H85" s="84" t="str">
        <f t="shared" si="87"/>
        <v/>
      </c>
      <c r="I85" s="44"/>
      <c r="J85" s="44"/>
      <c r="K85" s="44"/>
      <c r="L85" s="44"/>
      <c r="M85" s="44"/>
      <c r="N85" s="45"/>
      <c r="O85" s="45"/>
      <c r="P85" s="44"/>
      <c r="Q85" s="45"/>
      <c r="R85" s="45"/>
      <c r="S85" s="44"/>
      <c r="T85" s="44"/>
      <c r="U85" s="44"/>
      <c r="V85" s="44"/>
      <c r="W85" s="44"/>
      <c r="X85" s="45"/>
      <c r="Y85" s="46"/>
      <c r="Z85" s="45"/>
      <c r="AA85" s="103"/>
      <c r="AB85" s="9"/>
      <c r="AC85" s="48">
        <f t="shared" si="63"/>
        <v>0</v>
      </c>
      <c r="AD85" s="48">
        <f t="shared" si="64"/>
        <v>0</v>
      </c>
      <c r="AE85" s="48">
        <f t="shared" si="65"/>
        <v>0</v>
      </c>
      <c r="AF85" s="48">
        <f t="shared" si="88"/>
        <v>0</v>
      </c>
      <c r="AG85" s="48">
        <f t="shared" si="66"/>
        <v>0</v>
      </c>
      <c r="AH85" s="14" t="str">
        <f>IF(I85="","",申込書!$AB$6)</f>
        <v/>
      </c>
      <c r="AI85" s="49" t="str">
        <f t="shared" si="67"/>
        <v/>
      </c>
      <c r="AJ85" s="49" t="str">
        <f t="shared" si="68"/>
        <v/>
      </c>
      <c r="AK85" s="50"/>
      <c r="AR85">
        <v>180</v>
      </c>
      <c r="AS85">
        <f t="shared" si="98"/>
        <v>0</v>
      </c>
      <c r="AT85" t="str">
        <f t="shared" si="39"/>
        <v/>
      </c>
      <c r="AU85">
        <f t="shared" si="69"/>
        <v>0</v>
      </c>
      <c r="AV85" t="str">
        <f t="shared" si="70"/>
        <v/>
      </c>
      <c r="AW85" t="str">
        <f t="shared" si="71"/>
        <v/>
      </c>
      <c r="AX85">
        <f t="shared" si="89"/>
        <v>75</v>
      </c>
      <c r="AY85">
        <f t="shared" si="90"/>
        <v>12</v>
      </c>
      <c r="AZ85">
        <v>5</v>
      </c>
      <c r="BA85" t="str">
        <f t="shared" si="72"/>
        <v xml:space="preserve"> </v>
      </c>
      <c r="BB85">
        <v>180</v>
      </c>
      <c r="BC85" t="str">
        <f t="shared" si="91"/>
        <v/>
      </c>
      <c r="BD85" t="str">
        <f t="shared" si="73"/>
        <v>19000100</v>
      </c>
      <c r="BE85" t="str">
        <f t="shared" si="74"/>
        <v/>
      </c>
      <c r="BF85" t="str">
        <f t="shared" si="75"/>
        <v/>
      </c>
      <c r="BG85" t="str">
        <f t="shared" si="76"/>
        <v/>
      </c>
      <c r="BH85">
        <f t="shared" si="77"/>
        <v>0</v>
      </c>
      <c r="BI85">
        <f t="shared" si="78"/>
        <v>0</v>
      </c>
      <c r="BJ85" t="str">
        <f t="shared" si="92"/>
        <v/>
      </c>
      <c r="BK85" s="27" t="str">
        <f>IF(M85="","",VLOOKUP(M85,男子申込一覧表!$AM$6:$AP$10,2,0))</f>
        <v/>
      </c>
      <c r="BL85" s="27" t="str">
        <f>IF(P85="","",VLOOKUP(P85,男子申込一覧表!$AM$6:$AP$10,2,0))</f>
        <v/>
      </c>
      <c r="BM85" s="27" t="str">
        <f>IF(S85="","",VLOOKUP(S85,#REF!,2,0)+IF(AZ85=0,1,0))</f>
        <v/>
      </c>
      <c r="BN85" s="27" t="str">
        <f>IF(M85="","",VLOOKUP(M85,男子申込一覧表!$AM$6:$AP$10,3,0))</f>
        <v/>
      </c>
      <c r="BO85" s="27" t="str">
        <f>IF(M85="","",VLOOKUP(M85,男子申込一覧表!$AM$6:$AP$10,4,0))</f>
        <v/>
      </c>
      <c r="BP85" s="27">
        <f t="shared" si="79"/>
        <v>0</v>
      </c>
      <c r="BQ85" s="27" t="str">
        <f>IF(P85="","",VLOOKUP(P85,男子申込一覧表!$AM$6:$AP$9,3,0))</f>
        <v/>
      </c>
      <c r="BR85" s="27" t="str">
        <f>IF(P85="","",VLOOKUP(P85,男子申込一覧表!$AM$6:$AP$9,4,0))</f>
        <v/>
      </c>
      <c r="BS85" s="27">
        <f t="shared" si="80"/>
        <v>0</v>
      </c>
      <c r="BT85" s="27" t="str">
        <f>IF(S85="","",VLOOKUP(S85,#REF!,3,0))</f>
        <v/>
      </c>
      <c r="BU85" s="27" t="str">
        <f>IF(S85="","",VLOOKUP(S85,#REF!,4,0))</f>
        <v/>
      </c>
      <c r="BV85" s="27" t="str">
        <f t="shared" si="81"/>
        <v>999:99.99</v>
      </c>
      <c r="BW85" s="27" t="str">
        <f t="shared" si="82"/>
        <v>999:99.99</v>
      </c>
      <c r="BX85" s="27" t="str">
        <f t="shared" si="83"/>
        <v>999:99.99</v>
      </c>
      <c r="BY85" s="58" t="str">
        <f t="shared" si="84"/>
        <v>1980/1/1</v>
      </c>
      <c r="CH85" s="3" t="str">
        <f t="shared" si="93"/>
        <v/>
      </c>
      <c r="CI85" s="3" t="str">
        <f t="shared" si="94"/>
        <v/>
      </c>
      <c r="CJ85" s="3">
        <f t="shared" si="95"/>
        <v>0</v>
      </c>
      <c r="CK85" s="3" t="str">
        <f t="shared" si="96"/>
        <v/>
      </c>
      <c r="CL85" s="3">
        <f t="shared" si="97"/>
        <v>0</v>
      </c>
      <c r="CM85" s="3">
        <v>1</v>
      </c>
    </row>
    <row r="86" spans="1:91" ht="24.75" customHeight="1">
      <c r="A86" s="33" t="str">
        <f t="shared" si="62"/>
        <v/>
      </c>
      <c r="B86" s="42"/>
      <c r="C86" s="93" t="str">
        <f t="shared" si="85"/>
        <v/>
      </c>
      <c r="D86" s="43"/>
      <c r="E86" s="43"/>
      <c r="F86" s="43"/>
      <c r="G86" s="33" t="str">
        <f t="shared" si="86"/>
        <v/>
      </c>
      <c r="H86" s="84" t="str">
        <f t="shared" si="87"/>
        <v/>
      </c>
      <c r="I86" s="44"/>
      <c r="J86" s="44"/>
      <c r="K86" s="44"/>
      <c r="L86" s="44"/>
      <c r="M86" s="44"/>
      <c r="N86" s="45"/>
      <c r="O86" s="45"/>
      <c r="P86" s="44"/>
      <c r="Q86" s="45"/>
      <c r="R86" s="45"/>
      <c r="S86" s="44"/>
      <c r="T86" s="44"/>
      <c r="U86" s="44"/>
      <c r="V86" s="44"/>
      <c r="W86" s="44"/>
      <c r="X86" s="45"/>
      <c r="Y86" s="46"/>
      <c r="Z86" s="45"/>
      <c r="AA86" s="103"/>
      <c r="AB86" s="9"/>
      <c r="AC86" s="48">
        <f t="shared" si="63"/>
        <v>0</v>
      </c>
      <c r="AD86" s="48">
        <f t="shared" si="64"/>
        <v>0</v>
      </c>
      <c r="AE86" s="48">
        <f t="shared" si="65"/>
        <v>0</v>
      </c>
      <c r="AF86" s="48">
        <f t="shared" si="88"/>
        <v>0</v>
      </c>
      <c r="AG86" s="48">
        <f t="shared" si="66"/>
        <v>0</v>
      </c>
      <c r="AH86" s="14" t="str">
        <f>IF(I86="","",申込書!$AB$6)</f>
        <v/>
      </c>
      <c r="AI86" s="49" t="str">
        <f t="shared" si="67"/>
        <v/>
      </c>
      <c r="AJ86" s="49" t="str">
        <f t="shared" si="68"/>
        <v/>
      </c>
      <c r="AK86" s="50"/>
      <c r="AR86">
        <v>181</v>
      </c>
      <c r="AS86">
        <f t="shared" si="98"/>
        <v>0</v>
      </c>
      <c r="AT86" t="str">
        <f t="shared" si="39"/>
        <v/>
      </c>
      <c r="AU86">
        <f t="shared" si="69"/>
        <v>0</v>
      </c>
      <c r="AV86" t="str">
        <f t="shared" si="70"/>
        <v/>
      </c>
      <c r="AW86" t="str">
        <f t="shared" si="71"/>
        <v/>
      </c>
      <c r="AX86">
        <f t="shared" si="89"/>
        <v>75</v>
      </c>
      <c r="AY86">
        <f t="shared" si="90"/>
        <v>12</v>
      </c>
      <c r="AZ86">
        <v>5</v>
      </c>
      <c r="BA86" t="str">
        <f t="shared" si="72"/>
        <v xml:space="preserve"> </v>
      </c>
      <c r="BB86">
        <v>181</v>
      </c>
      <c r="BC86" t="str">
        <f t="shared" si="91"/>
        <v/>
      </c>
      <c r="BD86" t="str">
        <f t="shared" si="73"/>
        <v>19000100</v>
      </c>
      <c r="BE86" t="str">
        <f t="shared" si="74"/>
        <v/>
      </c>
      <c r="BF86" t="str">
        <f t="shared" si="75"/>
        <v/>
      </c>
      <c r="BG86" t="str">
        <f t="shared" si="76"/>
        <v/>
      </c>
      <c r="BH86">
        <f t="shared" si="77"/>
        <v>0</v>
      </c>
      <c r="BI86">
        <f t="shared" si="78"/>
        <v>0</v>
      </c>
      <c r="BJ86" t="str">
        <f t="shared" si="92"/>
        <v/>
      </c>
      <c r="BK86" s="27" t="str">
        <f>IF(M86="","",VLOOKUP(M86,男子申込一覧表!$AM$6:$AP$10,2,0))</f>
        <v/>
      </c>
      <c r="BL86" s="27" t="str">
        <f>IF(P86="","",VLOOKUP(P86,男子申込一覧表!$AM$6:$AP$10,2,0))</f>
        <v/>
      </c>
      <c r="BM86" s="27" t="str">
        <f>IF(S86="","",VLOOKUP(S86,#REF!,2,0)+IF(AZ86=0,1,0))</f>
        <v/>
      </c>
      <c r="BN86" s="27" t="str">
        <f>IF(M86="","",VLOOKUP(M86,男子申込一覧表!$AM$6:$AP$10,3,0))</f>
        <v/>
      </c>
      <c r="BO86" s="27" t="str">
        <f>IF(M86="","",VLOOKUP(M86,男子申込一覧表!$AM$6:$AP$10,4,0))</f>
        <v/>
      </c>
      <c r="BP86" s="27">
        <f t="shared" si="79"/>
        <v>0</v>
      </c>
      <c r="BQ86" s="27" t="str">
        <f>IF(P86="","",VLOOKUP(P86,男子申込一覧表!$AM$6:$AP$9,3,0))</f>
        <v/>
      </c>
      <c r="BR86" s="27" t="str">
        <f>IF(P86="","",VLOOKUP(P86,男子申込一覧表!$AM$6:$AP$9,4,0))</f>
        <v/>
      </c>
      <c r="BS86" s="27">
        <f t="shared" si="80"/>
        <v>0</v>
      </c>
      <c r="BT86" s="27" t="str">
        <f>IF(S86="","",VLOOKUP(S86,#REF!,3,0))</f>
        <v/>
      </c>
      <c r="BU86" s="27" t="str">
        <f>IF(S86="","",VLOOKUP(S86,#REF!,4,0))</f>
        <v/>
      </c>
      <c r="BV86" s="27" t="str">
        <f t="shared" si="81"/>
        <v>999:99.99</v>
      </c>
      <c r="BW86" s="27" t="str">
        <f t="shared" si="82"/>
        <v>999:99.99</v>
      </c>
      <c r="BX86" s="27" t="str">
        <f t="shared" si="83"/>
        <v>999:99.99</v>
      </c>
      <c r="BY86" s="58" t="str">
        <f t="shared" si="84"/>
        <v>1980/1/1</v>
      </c>
      <c r="CH86" s="3" t="str">
        <f t="shared" si="93"/>
        <v/>
      </c>
      <c r="CI86" s="3" t="str">
        <f t="shared" si="94"/>
        <v/>
      </c>
      <c r="CJ86" s="3">
        <f t="shared" si="95"/>
        <v>0</v>
      </c>
      <c r="CK86" s="3" t="str">
        <f t="shared" si="96"/>
        <v/>
      </c>
      <c r="CL86" s="3">
        <f t="shared" si="97"/>
        <v>0</v>
      </c>
      <c r="CM86" s="3">
        <v>1</v>
      </c>
    </row>
    <row r="87" spans="1:91" ht="24.75" customHeight="1">
      <c r="A87" s="33" t="str">
        <f t="shared" si="62"/>
        <v/>
      </c>
      <c r="B87" s="42"/>
      <c r="C87" s="93" t="str">
        <f t="shared" si="85"/>
        <v/>
      </c>
      <c r="D87" s="43"/>
      <c r="E87" s="43"/>
      <c r="F87" s="43"/>
      <c r="G87" s="33" t="str">
        <f t="shared" si="86"/>
        <v/>
      </c>
      <c r="H87" s="84" t="str">
        <f t="shared" si="87"/>
        <v/>
      </c>
      <c r="I87" s="44"/>
      <c r="J87" s="44"/>
      <c r="K87" s="44"/>
      <c r="L87" s="44"/>
      <c r="M87" s="44"/>
      <c r="N87" s="45"/>
      <c r="O87" s="45"/>
      <c r="P87" s="44"/>
      <c r="Q87" s="45"/>
      <c r="R87" s="45"/>
      <c r="S87" s="44"/>
      <c r="T87" s="44"/>
      <c r="U87" s="44"/>
      <c r="V87" s="44"/>
      <c r="W87" s="44"/>
      <c r="X87" s="45"/>
      <c r="Y87" s="46"/>
      <c r="Z87" s="45"/>
      <c r="AA87" s="103"/>
      <c r="AB87" s="9"/>
      <c r="AC87" s="48">
        <f t="shared" si="63"/>
        <v>0</v>
      </c>
      <c r="AD87" s="48">
        <f t="shared" si="64"/>
        <v>0</v>
      </c>
      <c r="AE87" s="48">
        <f t="shared" si="65"/>
        <v>0</v>
      </c>
      <c r="AF87" s="48">
        <f t="shared" si="88"/>
        <v>0</v>
      </c>
      <c r="AG87" s="48">
        <f t="shared" si="66"/>
        <v>0</v>
      </c>
      <c r="AH87" s="14" t="str">
        <f>IF(I87="","",申込書!$AB$6)</f>
        <v/>
      </c>
      <c r="AI87" s="49" t="str">
        <f t="shared" si="67"/>
        <v/>
      </c>
      <c r="AJ87" s="49" t="str">
        <f t="shared" si="68"/>
        <v/>
      </c>
      <c r="AK87" s="50"/>
      <c r="AR87">
        <v>182</v>
      </c>
      <c r="AS87">
        <f t="shared" si="98"/>
        <v>0</v>
      </c>
      <c r="AT87" t="str">
        <f t="shared" si="39"/>
        <v/>
      </c>
      <c r="AU87">
        <f t="shared" si="69"/>
        <v>0</v>
      </c>
      <c r="AV87" t="str">
        <f t="shared" si="70"/>
        <v/>
      </c>
      <c r="AW87" t="str">
        <f t="shared" si="71"/>
        <v/>
      </c>
      <c r="AX87">
        <f t="shared" si="89"/>
        <v>75</v>
      </c>
      <c r="AY87">
        <f t="shared" si="90"/>
        <v>12</v>
      </c>
      <c r="AZ87">
        <v>5</v>
      </c>
      <c r="BA87" t="str">
        <f t="shared" si="72"/>
        <v xml:space="preserve"> </v>
      </c>
      <c r="BB87">
        <v>182</v>
      </c>
      <c r="BC87" t="str">
        <f t="shared" si="91"/>
        <v/>
      </c>
      <c r="BD87" t="str">
        <f t="shared" si="73"/>
        <v>19000100</v>
      </c>
      <c r="BE87" t="str">
        <f t="shared" si="74"/>
        <v/>
      </c>
      <c r="BF87" t="str">
        <f t="shared" si="75"/>
        <v/>
      </c>
      <c r="BG87" t="str">
        <f t="shared" si="76"/>
        <v/>
      </c>
      <c r="BH87">
        <f t="shared" si="77"/>
        <v>0</v>
      </c>
      <c r="BI87">
        <f t="shared" si="78"/>
        <v>0</v>
      </c>
      <c r="BJ87" t="str">
        <f t="shared" si="92"/>
        <v/>
      </c>
      <c r="BK87" s="27" t="str">
        <f>IF(M87="","",VLOOKUP(M87,男子申込一覧表!$AM$6:$AP$10,2,0))</f>
        <v/>
      </c>
      <c r="BL87" s="27" t="str">
        <f>IF(P87="","",VLOOKUP(P87,男子申込一覧表!$AM$6:$AP$10,2,0))</f>
        <v/>
      </c>
      <c r="BM87" s="27" t="str">
        <f>IF(S87="","",VLOOKUP(S87,#REF!,2,0)+IF(AZ87=0,1,0))</f>
        <v/>
      </c>
      <c r="BN87" s="27" t="str">
        <f>IF(M87="","",VLOOKUP(M87,男子申込一覧表!$AM$6:$AP$10,3,0))</f>
        <v/>
      </c>
      <c r="BO87" s="27" t="str">
        <f>IF(M87="","",VLOOKUP(M87,男子申込一覧表!$AM$6:$AP$10,4,0))</f>
        <v/>
      </c>
      <c r="BP87" s="27">
        <f t="shared" si="79"/>
        <v>0</v>
      </c>
      <c r="BQ87" s="27" t="str">
        <f>IF(P87="","",VLOOKUP(P87,男子申込一覧表!$AM$6:$AP$9,3,0))</f>
        <v/>
      </c>
      <c r="BR87" s="27" t="str">
        <f>IF(P87="","",VLOOKUP(P87,男子申込一覧表!$AM$6:$AP$9,4,0))</f>
        <v/>
      </c>
      <c r="BS87" s="27">
        <f t="shared" si="80"/>
        <v>0</v>
      </c>
      <c r="BT87" s="27" t="str">
        <f>IF(S87="","",VLOOKUP(S87,#REF!,3,0))</f>
        <v/>
      </c>
      <c r="BU87" s="27" t="str">
        <f>IF(S87="","",VLOOKUP(S87,#REF!,4,0))</f>
        <v/>
      </c>
      <c r="BV87" s="27" t="str">
        <f t="shared" si="81"/>
        <v>999:99.99</v>
      </c>
      <c r="BW87" s="27" t="str">
        <f t="shared" si="82"/>
        <v>999:99.99</v>
      </c>
      <c r="BX87" s="27" t="str">
        <f t="shared" si="83"/>
        <v>999:99.99</v>
      </c>
      <c r="BY87" s="58" t="str">
        <f t="shared" si="84"/>
        <v>1980/1/1</v>
      </c>
      <c r="CH87" s="3" t="str">
        <f t="shared" si="93"/>
        <v/>
      </c>
      <c r="CI87" s="3" t="str">
        <f t="shared" si="94"/>
        <v/>
      </c>
      <c r="CJ87" s="3">
        <f t="shared" si="95"/>
        <v>0</v>
      </c>
      <c r="CK87" s="3" t="str">
        <f t="shared" si="96"/>
        <v/>
      </c>
      <c r="CL87" s="3">
        <f t="shared" si="97"/>
        <v>0</v>
      </c>
      <c r="CM87" s="3">
        <v>1</v>
      </c>
    </row>
    <row r="88" spans="1:91" ht="24.75" customHeight="1">
      <c r="A88" s="33" t="str">
        <f t="shared" si="62"/>
        <v/>
      </c>
      <c r="B88" s="42"/>
      <c r="C88" s="93" t="str">
        <f t="shared" si="85"/>
        <v/>
      </c>
      <c r="D88" s="43"/>
      <c r="E88" s="43"/>
      <c r="F88" s="43"/>
      <c r="G88" s="33" t="str">
        <f t="shared" si="86"/>
        <v/>
      </c>
      <c r="H88" s="84" t="str">
        <f t="shared" si="87"/>
        <v/>
      </c>
      <c r="I88" s="44"/>
      <c r="J88" s="44"/>
      <c r="K88" s="44"/>
      <c r="L88" s="44"/>
      <c r="M88" s="44"/>
      <c r="N88" s="45"/>
      <c r="O88" s="45"/>
      <c r="P88" s="44"/>
      <c r="Q88" s="45"/>
      <c r="R88" s="45"/>
      <c r="S88" s="44"/>
      <c r="T88" s="44"/>
      <c r="U88" s="44"/>
      <c r="V88" s="44"/>
      <c r="W88" s="44"/>
      <c r="X88" s="45"/>
      <c r="Y88" s="46"/>
      <c r="Z88" s="45"/>
      <c r="AA88" s="103"/>
      <c r="AB88" s="9"/>
      <c r="AC88" s="48">
        <f t="shared" si="63"/>
        <v>0</v>
      </c>
      <c r="AD88" s="48">
        <f t="shared" si="64"/>
        <v>0</v>
      </c>
      <c r="AE88" s="48">
        <f t="shared" si="65"/>
        <v>0</v>
      </c>
      <c r="AF88" s="48">
        <f t="shared" si="88"/>
        <v>0</v>
      </c>
      <c r="AG88" s="48">
        <f t="shared" si="66"/>
        <v>0</v>
      </c>
      <c r="AH88" s="14" t="str">
        <f>IF(I88="","",申込書!$AB$6)</f>
        <v/>
      </c>
      <c r="AI88" s="49" t="str">
        <f t="shared" si="67"/>
        <v/>
      </c>
      <c r="AJ88" s="49" t="str">
        <f t="shared" si="68"/>
        <v/>
      </c>
      <c r="AK88" s="50"/>
      <c r="AR88">
        <v>183</v>
      </c>
      <c r="AS88">
        <f t="shared" si="98"/>
        <v>0</v>
      </c>
      <c r="AT88" t="str">
        <f t="shared" si="39"/>
        <v/>
      </c>
      <c r="AU88">
        <f t="shared" si="69"/>
        <v>0</v>
      </c>
      <c r="AV88" t="str">
        <f t="shared" si="70"/>
        <v/>
      </c>
      <c r="AW88" t="str">
        <f t="shared" si="71"/>
        <v/>
      </c>
      <c r="AX88">
        <f t="shared" si="89"/>
        <v>75</v>
      </c>
      <c r="AY88">
        <f t="shared" si="90"/>
        <v>12</v>
      </c>
      <c r="AZ88">
        <v>5</v>
      </c>
      <c r="BA88" t="str">
        <f t="shared" si="72"/>
        <v xml:space="preserve"> </v>
      </c>
      <c r="BB88">
        <v>183</v>
      </c>
      <c r="BC88" t="str">
        <f t="shared" si="91"/>
        <v/>
      </c>
      <c r="BD88" t="str">
        <f t="shared" si="73"/>
        <v>19000100</v>
      </c>
      <c r="BE88" t="str">
        <f t="shared" si="74"/>
        <v/>
      </c>
      <c r="BF88" t="str">
        <f t="shared" si="75"/>
        <v/>
      </c>
      <c r="BG88" t="str">
        <f t="shared" si="76"/>
        <v/>
      </c>
      <c r="BH88">
        <f t="shared" si="77"/>
        <v>0</v>
      </c>
      <c r="BI88">
        <f t="shared" si="78"/>
        <v>0</v>
      </c>
      <c r="BJ88" t="str">
        <f t="shared" si="92"/>
        <v/>
      </c>
      <c r="BK88" s="27" t="str">
        <f>IF(M88="","",VLOOKUP(M88,男子申込一覧表!$AM$6:$AP$10,2,0))</f>
        <v/>
      </c>
      <c r="BL88" s="27" t="str">
        <f>IF(P88="","",VLOOKUP(P88,男子申込一覧表!$AM$6:$AP$10,2,0))</f>
        <v/>
      </c>
      <c r="BM88" s="27" t="str">
        <f>IF(S88="","",VLOOKUP(S88,#REF!,2,0)+IF(AZ88=0,1,0))</f>
        <v/>
      </c>
      <c r="BN88" s="27" t="str">
        <f>IF(M88="","",VLOOKUP(M88,男子申込一覧表!$AM$6:$AP$10,3,0))</f>
        <v/>
      </c>
      <c r="BO88" s="27" t="str">
        <f>IF(M88="","",VLOOKUP(M88,男子申込一覧表!$AM$6:$AP$10,4,0))</f>
        <v/>
      </c>
      <c r="BP88" s="27">
        <f t="shared" si="79"/>
        <v>0</v>
      </c>
      <c r="BQ88" s="27" t="str">
        <f>IF(P88="","",VLOOKUP(P88,男子申込一覧表!$AM$6:$AP$9,3,0))</f>
        <v/>
      </c>
      <c r="BR88" s="27" t="str">
        <f>IF(P88="","",VLOOKUP(P88,男子申込一覧表!$AM$6:$AP$9,4,0))</f>
        <v/>
      </c>
      <c r="BS88" s="27">
        <f t="shared" si="80"/>
        <v>0</v>
      </c>
      <c r="BT88" s="27" t="str">
        <f>IF(S88="","",VLOOKUP(S88,#REF!,3,0))</f>
        <v/>
      </c>
      <c r="BU88" s="27" t="str">
        <f>IF(S88="","",VLOOKUP(S88,#REF!,4,0))</f>
        <v/>
      </c>
      <c r="BV88" s="27" t="str">
        <f t="shared" si="81"/>
        <v>999:99.99</v>
      </c>
      <c r="BW88" s="27" t="str">
        <f t="shared" si="82"/>
        <v>999:99.99</v>
      </c>
      <c r="BX88" s="27" t="str">
        <f t="shared" si="83"/>
        <v>999:99.99</v>
      </c>
      <c r="BY88" s="58" t="str">
        <f t="shared" si="84"/>
        <v>1980/1/1</v>
      </c>
      <c r="CH88" s="3" t="str">
        <f t="shared" si="93"/>
        <v/>
      </c>
      <c r="CI88" s="3" t="str">
        <f t="shared" si="94"/>
        <v/>
      </c>
      <c r="CJ88" s="3">
        <f t="shared" si="95"/>
        <v>0</v>
      </c>
      <c r="CK88" s="3" t="str">
        <f t="shared" si="96"/>
        <v/>
      </c>
      <c r="CL88" s="3">
        <f t="shared" si="97"/>
        <v>0</v>
      </c>
      <c r="CM88" s="3">
        <v>1</v>
      </c>
    </row>
    <row r="89" spans="1:91" ht="24.75" customHeight="1">
      <c r="A89" s="33" t="str">
        <f t="shared" si="62"/>
        <v/>
      </c>
      <c r="B89" s="42"/>
      <c r="C89" s="93" t="str">
        <f t="shared" si="85"/>
        <v/>
      </c>
      <c r="D89" s="43"/>
      <c r="E89" s="43"/>
      <c r="F89" s="43"/>
      <c r="G89" s="33" t="str">
        <f t="shared" si="86"/>
        <v/>
      </c>
      <c r="H89" s="84" t="str">
        <f t="shared" si="87"/>
        <v/>
      </c>
      <c r="I89" s="44"/>
      <c r="J89" s="44"/>
      <c r="K89" s="44"/>
      <c r="L89" s="44"/>
      <c r="M89" s="44"/>
      <c r="N89" s="45"/>
      <c r="O89" s="45"/>
      <c r="P89" s="44"/>
      <c r="Q89" s="45"/>
      <c r="R89" s="45"/>
      <c r="S89" s="44"/>
      <c r="T89" s="44"/>
      <c r="U89" s="44"/>
      <c r="V89" s="44"/>
      <c r="W89" s="44"/>
      <c r="X89" s="45"/>
      <c r="Y89" s="46"/>
      <c r="Z89" s="45"/>
      <c r="AA89" s="103"/>
      <c r="AB89" s="9"/>
      <c r="AC89" s="48">
        <f t="shared" si="63"/>
        <v>0</v>
      </c>
      <c r="AD89" s="48">
        <f t="shared" si="64"/>
        <v>0</v>
      </c>
      <c r="AE89" s="48">
        <f t="shared" si="65"/>
        <v>0</v>
      </c>
      <c r="AF89" s="48">
        <f t="shared" si="88"/>
        <v>0</v>
      </c>
      <c r="AG89" s="48">
        <f t="shared" si="66"/>
        <v>0</v>
      </c>
      <c r="AH89" s="14" t="str">
        <f>IF(I89="","",申込書!$AB$6)</f>
        <v/>
      </c>
      <c r="AI89" s="49" t="str">
        <f t="shared" si="67"/>
        <v/>
      </c>
      <c r="AJ89" s="49" t="str">
        <f t="shared" si="68"/>
        <v/>
      </c>
      <c r="AK89" s="50"/>
      <c r="AR89">
        <v>184</v>
      </c>
      <c r="AS89">
        <f t="shared" si="98"/>
        <v>0</v>
      </c>
      <c r="AT89" t="str">
        <f t="shared" si="39"/>
        <v/>
      </c>
      <c r="AU89">
        <f t="shared" si="69"/>
        <v>0</v>
      </c>
      <c r="AV89" t="str">
        <f t="shared" si="70"/>
        <v/>
      </c>
      <c r="AW89" t="str">
        <f t="shared" si="71"/>
        <v/>
      </c>
      <c r="AX89">
        <f t="shared" si="89"/>
        <v>75</v>
      </c>
      <c r="AY89">
        <f t="shared" si="90"/>
        <v>12</v>
      </c>
      <c r="AZ89">
        <v>5</v>
      </c>
      <c r="BA89" t="str">
        <f t="shared" si="72"/>
        <v xml:space="preserve"> </v>
      </c>
      <c r="BB89">
        <v>184</v>
      </c>
      <c r="BC89" t="str">
        <f t="shared" si="91"/>
        <v/>
      </c>
      <c r="BD89" t="str">
        <f t="shared" si="73"/>
        <v>19000100</v>
      </c>
      <c r="BE89" t="str">
        <f t="shared" si="74"/>
        <v/>
      </c>
      <c r="BF89" t="str">
        <f t="shared" si="75"/>
        <v/>
      </c>
      <c r="BG89" t="str">
        <f t="shared" si="76"/>
        <v/>
      </c>
      <c r="BH89">
        <f t="shared" si="77"/>
        <v>0</v>
      </c>
      <c r="BI89">
        <f t="shared" si="78"/>
        <v>0</v>
      </c>
      <c r="BJ89" t="str">
        <f t="shared" si="92"/>
        <v/>
      </c>
      <c r="BK89" s="27" t="str">
        <f>IF(M89="","",VLOOKUP(M89,男子申込一覧表!$AM$6:$AP$10,2,0))</f>
        <v/>
      </c>
      <c r="BL89" s="27" t="str">
        <f>IF(P89="","",VLOOKUP(P89,男子申込一覧表!$AM$6:$AP$10,2,0))</f>
        <v/>
      </c>
      <c r="BM89" s="27" t="str">
        <f>IF(S89="","",VLOOKUP(S89,#REF!,2,0)+IF(AZ89=0,1,0))</f>
        <v/>
      </c>
      <c r="BN89" s="27" t="str">
        <f>IF(M89="","",VLOOKUP(M89,男子申込一覧表!$AM$6:$AP$10,3,0))</f>
        <v/>
      </c>
      <c r="BO89" s="27" t="str">
        <f>IF(M89="","",VLOOKUP(M89,男子申込一覧表!$AM$6:$AP$10,4,0))</f>
        <v/>
      </c>
      <c r="BP89" s="27">
        <f t="shared" si="79"/>
        <v>0</v>
      </c>
      <c r="BQ89" s="27" t="str">
        <f>IF(P89="","",VLOOKUP(P89,男子申込一覧表!$AM$6:$AP$9,3,0))</f>
        <v/>
      </c>
      <c r="BR89" s="27" t="str">
        <f>IF(P89="","",VLOOKUP(P89,男子申込一覧表!$AM$6:$AP$9,4,0))</f>
        <v/>
      </c>
      <c r="BS89" s="27">
        <f t="shared" si="80"/>
        <v>0</v>
      </c>
      <c r="BT89" s="27" t="str">
        <f>IF(S89="","",VLOOKUP(S89,#REF!,3,0))</f>
        <v/>
      </c>
      <c r="BU89" s="27" t="str">
        <f>IF(S89="","",VLOOKUP(S89,#REF!,4,0))</f>
        <v/>
      </c>
      <c r="BV89" s="27" t="str">
        <f t="shared" si="81"/>
        <v>999:99.99</v>
      </c>
      <c r="BW89" s="27" t="str">
        <f t="shared" si="82"/>
        <v>999:99.99</v>
      </c>
      <c r="BX89" s="27" t="str">
        <f t="shared" si="83"/>
        <v>999:99.99</v>
      </c>
      <c r="BY89" s="58" t="str">
        <f t="shared" si="84"/>
        <v>1980/1/1</v>
      </c>
      <c r="CH89" s="3" t="str">
        <f t="shared" si="93"/>
        <v/>
      </c>
      <c r="CI89" s="3" t="str">
        <f t="shared" si="94"/>
        <v/>
      </c>
      <c r="CJ89" s="3">
        <f t="shared" si="95"/>
        <v>0</v>
      </c>
      <c r="CK89" s="3" t="str">
        <f t="shared" si="96"/>
        <v/>
      </c>
      <c r="CL89" s="3">
        <f t="shared" si="97"/>
        <v>0</v>
      </c>
      <c r="CM89" s="3">
        <v>1</v>
      </c>
    </row>
    <row r="90" spans="1:91" ht="24.75" customHeight="1">
      <c r="A90" s="33" t="str">
        <f t="shared" si="62"/>
        <v/>
      </c>
      <c r="B90" s="42"/>
      <c r="C90" s="93" t="str">
        <f t="shared" si="85"/>
        <v/>
      </c>
      <c r="D90" s="43"/>
      <c r="E90" s="43"/>
      <c r="F90" s="43"/>
      <c r="G90" s="33" t="str">
        <f t="shared" si="86"/>
        <v/>
      </c>
      <c r="H90" s="84" t="str">
        <f t="shared" si="87"/>
        <v/>
      </c>
      <c r="I90" s="44"/>
      <c r="J90" s="44"/>
      <c r="K90" s="44"/>
      <c r="L90" s="44"/>
      <c r="M90" s="44"/>
      <c r="N90" s="45"/>
      <c r="O90" s="45"/>
      <c r="P90" s="44"/>
      <c r="Q90" s="45"/>
      <c r="R90" s="45"/>
      <c r="S90" s="44"/>
      <c r="T90" s="44"/>
      <c r="U90" s="44"/>
      <c r="V90" s="44"/>
      <c r="W90" s="44"/>
      <c r="X90" s="45"/>
      <c r="Y90" s="46"/>
      <c r="Z90" s="45"/>
      <c r="AA90" s="103"/>
      <c r="AB90" s="9"/>
      <c r="AC90" s="48">
        <f t="shared" si="63"/>
        <v>0</v>
      </c>
      <c r="AD90" s="48">
        <f t="shared" si="64"/>
        <v>0</v>
      </c>
      <c r="AE90" s="48">
        <f t="shared" si="65"/>
        <v>0</v>
      </c>
      <c r="AF90" s="48">
        <f t="shared" si="88"/>
        <v>0</v>
      </c>
      <c r="AG90" s="48">
        <f t="shared" si="66"/>
        <v>0</v>
      </c>
      <c r="AH90" s="14" t="str">
        <f>IF(I90="","",申込書!$AB$6)</f>
        <v/>
      </c>
      <c r="AI90" s="49" t="str">
        <f t="shared" si="67"/>
        <v/>
      </c>
      <c r="AJ90" s="49" t="str">
        <f t="shared" si="68"/>
        <v/>
      </c>
      <c r="AK90" s="50"/>
      <c r="AR90">
        <v>185</v>
      </c>
      <c r="AS90">
        <f t="shared" si="98"/>
        <v>0</v>
      </c>
      <c r="AT90" t="str">
        <f t="shared" si="39"/>
        <v/>
      </c>
      <c r="AU90">
        <f t="shared" si="69"/>
        <v>0</v>
      </c>
      <c r="AV90" t="str">
        <f t="shared" si="70"/>
        <v/>
      </c>
      <c r="AW90" t="str">
        <f t="shared" si="71"/>
        <v/>
      </c>
      <c r="AX90">
        <f t="shared" si="89"/>
        <v>75</v>
      </c>
      <c r="AY90">
        <f t="shared" si="90"/>
        <v>12</v>
      </c>
      <c r="AZ90">
        <v>5</v>
      </c>
      <c r="BA90" t="str">
        <f t="shared" si="72"/>
        <v xml:space="preserve"> </v>
      </c>
      <c r="BB90">
        <v>185</v>
      </c>
      <c r="BC90" t="str">
        <f t="shared" si="91"/>
        <v/>
      </c>
      <c r="BD90" t="str">
        <f t="shared" si="73"/>
        <v>19000100</v>
      </c>
      <c r="BE90" t="str">
        <f t="shared" si="74"/>
        <v/>
      </c>
      <c r="BF90" t="str">
        <f t="shared" si="75"/>
        <v/>
      </c>
      <c r="BG90" t="str">
        <f t="shared" si="76"/>
        <v/>
      </c>
      <c r="BH90">
        <f t="shared" si="77"/>
        <v>0</v>
      </c>
      <c r="BI90">
        <f t="shared" si="78"/>
        <v>0</v>
      </c>
      <c r="BJ90" t="str">
        <f t="shared" si="92"/>
        <v/>
      </c>
      <c r="BK90" s="27" t="str">
        <f>IF(M90="","",VLOOKUP(M90,男子申込一覧表!$AM$6:$AP$10,2,0))</f>
        <v/>
      </c>
      <c r="BL90" s="27" t="str">
        <f>IF(P90="","",VLOOKUP(P90,男子申込一覧表!$AM$6:$AP$10,2,0))</f>
        <v/>
      </c>
      <c r="BM90" s="27" t="str">
        <f>IF(S90="","",VLOOKUP(S90,#REF!,2,0)+IF(AZ90=0,1,0))</f>
        <v/>
      </c>
      <c r="BN90" s="27" t="str">
        <f>IF(M90="","",VLOOKUP(M90,男子申込一覧表!$AM$6:$AP$10,3,0))</f>
        <v/>
      </c>
      <c r="BO90" s="27" t="str">
        <f>IF(M90="","",VLOOKUP(M90,男子申込一覧表!$AM$6:$AP$10,4,0))</f>
        <v/>
      </c>
      <c r="BP90" s="27">
        <f t="shared" si="79"/>
        <v>0</v>
      </c>
      <c r="BQ90" s="27" t="str">
        <f>IF(P90="","",VLOOKUP(P90,男子申込一覧表!$AM$6:$AP$9,3,0))</f>
        <v/>
      </c>
      <c r="BR90" s="27" t="str">
        <f>IF(P90="","",VLOOKUP(P90,男子申込一覧表!$AM$6:$AP$9,4,0))</f>
        <v/>
      </c>
      <c r="BS90" s="27">
        <f t="shared" si="80"/>
        <v>0</v>
      </c>
      <c r="BT90" s="27" t="str">
        <f>IF(S90="","",VLOOKUP(S90,#REF!,3,0))</f>
        <v/>
      </c>
      <c r="BU90" s="27" t="str">
        <f>IF(S90="","",VLOOKUP(S90,#REF!,4,0))</f>
        <v/>
      </c>
      <c r="BV90" s="27" t="str">
        <f t="shared" si="81"/>
        <v>999:99.99</v>
      </c>
      <c r="BW90" s="27" t="str">
        <f t="shared" si="82"/>
        <v>999:99.99</v>
      </c>
      <c r="BX90" s="27" t="str">
        <f t="shared" si="83"/>
        <v>999:99.99</v>
      </c>
      <c r="BY90" s="58" t="str">
        <f t="shared" si="84"/>
        <v>1980/1/1</v>
      </c>
      <c r="CH90" s="3" t="str">
        <f t="shared" si="93"/>
        <v/>
      </c>
      <c r="CI90" s="3" t="str">
        <f t="shared" si="94"/>
        <v/>
      </c>
      <c r="CJ90" s="3">
        <f t="shared" si="95"/>
        <v>0</v>
      </c>
      <c r="CK90" s="3" t="str">
        <f t="shared" si="96"/>
        <v/>
      </c>
      <c r="CL90" s="3">
        <f t="shared" si="97"/>
        <v>0</v>
      </c>
      <c r="CM90" s="3">
        <v>1</v>
      </c>
    </row>
    <row r="91" spans="1:91" ht="24.75" customHeight="1">
      <c r="A91" s="33" t="str">
        <f t="shared" si="62"/>
        <v/>
      </c>
      <c r="B91" s="42"/>
      <c r="C91" s="93" t="str">
        <f t="shared" si="85"/>
        <v/>
      </c>
      <c r="D91" s="43"/>
      <c r="E91" s="43"/>
      <c r="F91" s="43"/>
      <c r="G91" s="33" t="str">
        <f t="shared" si="86"/>
        <v/>
      </c>
      <c r="H91" s="84" t="str">
        <f t="shared" si="87"/>
        <v/>
      </c>
      <c r="I91" s="44"/>
      <c r="J91" s="44"/>
      <c r="K91" s="44"/>
      <c r="L91" s="44"/>
      <c r="M91" s="44"/>
      <c r="N91" s="45"/>
      <c r="O91" s="45"/>
      <c r="P91" s="44"/>
      <c r="Q91" s="45"/>
      <c r="R91" s="45"/>
      <c r="S91" s="44"/>
      <c r="T91" s="44"/>
      <c r="U91" s="44"/>
      <c r="V91" s="44"/>
      <c r="W91" s="44"/>
      <c r="X91" s="45"/>
      <c r="Y91" s="46"/>
      <c r="Z91" s="45"/>
      <c r="AA91" s="103"/>
      <c r="AB91" s="9"/>
      <c r="AC91" s="48">
        <f t="shared" si="63"/>
        <v>0</v>
      </c>
      <c r="AD91" s="48">
        <f t="shared" si="64"/>
        <v>0</v>
      </c>
      <c r="AE91" s="48">
        <f t="shared" si="65"/>
        <v>0</v>
      </c>
      <c r="AF91" s="48">
        <f t="shared" si="88"/>
        <v>0</v>
      </c>
      <c r="AG91" s="48">
        <f t="shared" si="66"/>
        <v>0</v>
      </c>
      <c r="AH91" s="14" t="str">
        <f>IF(I91="","",申込書!$AB$6)</f>
        <v/>
      </c>
      <c r="AI91" s="49" t="str">
        <f t="shared" si="67"/>
        <v/>
      </c>
      <c r="AJ91" s="49" t="str">
        <f t="shared" si="68"/>
        <v/>
      </c>
      <c r="AK91" s="50"/>
      <c r="AR91">
        <v>186</v>
      </c>
      <c r="AS91">
        <f t="shared" si="98"/>
        <v>0</v>
      </c>
      <c r="AT91" t="str">
        <f t="shared" si="39"/>
        <v/>
      </c>
      <c r="AU91">
        <f t="shared" si="69"/>
        <v>0</v>
      </c>
      <c r="AV91" t="str">
        <f t="shared" si="70"/>
        <v/>
      </c>
      <c r="AW91" t="str">
        <f t="shared" si="71"/>
        <v/>
      </c>
      <c r="AX91">
        <f t="shared" si="89"/>
        <v>75</v>
      </c>
      <c r="AY91">
        <f t="shared" si="90"/>
        <v>12</v>
      </c>
      <c r="AZ91">
        <v>5</v>
      </c>
      <c r="BA91" t="str">
        <f t="shared" si="72"/>
        <v xml:space="preserve"> </v>
      </c>
      <c r="BB91">
        <v>186</v>
      </c>
      <c r="BC91" t="str">
        <f t="shared" si="91"/>
        <v/>
      </c>
      <c r="BD91" t="str">
        <f t="shared" si="73"/>
        <v>19000100</v>
      </c>
      <c r="BE91" t="str">
        <f t="shared" si="74"/>
        <v/>
      </c>
      <c r="BF91" t="str">
        <f t="shared" si="75"/>
        <v/>
      </c>
      <c r="BG91" t="str">
        <f t="shared" si="76"/>
        <v/>
      </c>
      <c r="BH91">
        <f t="shared" si="77"/>
        <v>0</v>
      </c>
      <c r="BI91">
        <f t="shared" si="78"/>
        <v>0</v>
      </c>
      <c r="BJ91" t="str">
        <f t="shared" si="92"/>
        <v/>
      </c>
      <c r="BK91" s="27" t="str">
        <f>IF(M91="","",VLOOKUP(M91,男子申込一覧表!$AM$6:$AP$10,2,0))</f>
        <v/>
      </c>
      <c r="BL91" s="27" t="str">
        <f>IF(P91="","",VLOOKUP(P91,男子申込一覧表!$AM$6:$AP$10,2,0))</f>
        <v/>
      </c>
      <c r="BM91" s="27" t="str">
        <f>IF(S91="","",VLOOKUP(S91,#REF!,2,0)+IF(AZ91=0,1,0))</f>
        <v/>
      </c>
      <c r="BN91" s="27" t="str">
        <f>IF(M91="","",VLOOKUP(M91,男子申込一覧表!$AM$6:$AP$10,3,0))</f>
        <v/>
      </c>
      <c r="BO91" s="27" t="str">
        <f>IF(M91="","",VLOOKUP(M91,男子申込一覧表!$AM$6:$AP$10,4,0))</f>
        <v/>
      </c>
      <c r="BP91" s="27">
        <f t="shared" si="79"/>
        <v>0</v>
      </c>
      <c r="BQ91" s="27" t="str">
        <f>IF(P91="","",VLOOKUP(P91,男子申込一覧表!$AM$6:$AP$9,3,0))</f>
        <v/>
      </c>
      <c r="BR91" s="27" t="str">
        <f>IF(P91="","",VLOOKUP(P91,男子申込一覧表!$AM$6:$AP$9,4,0))</f>
        <v/>
      </c>
      <c r="BS91" s="27">
        <f t="shared" si="80"/>
        <v>0</v>
      </c>
      <c r="BT91" s="27" t="str">
        <f>IF(S91="","",VLOOKUP(S91,#REF!,3,0))</f>
        <v/>
      </c>
      <c r="BU91" s="27" t="str">
        <f>IF(S91="","",VLOOKUP(S91,#REF!,4,0))</f>
        <v/>
      </c>
      <c r="BV91" s="27" t="str">
        <f t="shared" si="81"/>
        <v>999:99.99</v>
      </c>
      <c r="BW91" s="27" t="str">
        <f t="shared" si="82"/>
        <v>999:99.99</v>
      </c>
      <c r="BX91" s="27" t="str">
        <f t="shared" si="83"/>
        <v>999:99.99</v>
      </c>
      <c r="BY91" s="58" t="str">
        <f t="shared" si="84"/>
        <v>1980/1/1</v>
      </c>
      <c r="CH91" s="3" t="str">
        <f t="shared" si="93"/>
        <v/>
      </c>
      <c r="CI91" s="3" t="str">
        <f t="shared" si="94"/>
        <v/>
      </c>
      <c r="CJ91" s="3">
        <f t="shared" si="95"/>
        <v>0</v>
      </c>
      <c r="CK91" s="3" t="str">
        <f t="shared" si="96"/>
        <v/>
      </c>
      <c r="CL91" s="3">
        <f t="shared" si="97"/>
        <v>0</v>
      </c>
      <c r="CM91" s="3">
        <v>1</v>
      </c>
    </row>
    <row r="92" spans="1:91" ht="24.75" customHeight="1">
      <c r="A92" s="33" t="str">
        <f t="shared" si="62"/>
        <v/>
      </c>
      <c r="B92" s="42"/>
      <c r="C92" s="93" t="str">
        <f t="shared" si="85"/>
        <v/>
      </c>
      <c r="D92" s="43"/>
      <c r="E92" s="43"/>
      <c r="F92" s="43"/>
      <c r="G92" s="33" t="str">
        <f t="shared" si="86"/>
        <v/>
      </c>
      <c r="H92" s="84" t="str">
        <f t="shared" si="87"/>
        <v/>
      </c>
      <c r="I92" s="44"/>
      <c r="J92" s="44"/>
      <c r="K92" s="44"/>
      <c r="L92" s="44"/>
      <c r="M92" s="44"/>
      <c r="N92" s="45"/>
      <c r="O92" s="45"/>
      <c r="P92" s="44"/>
      <c r="Q92" s="45"/>
      <c r="R92" s="45"/>
      <c r="S92" s="44"/>
      <c r="T92" s="44"/>
      <c r="U92" s="44"/>
      <c r="V92" s="44"/>
      <c r="W92" s="44"/>
      <c r="X92" s="45"/>
      <c r="Y92" s="46"/>
      <c r="Z92" s="45"/>
      <c r="AA92" s="103"/>
      <c r="AB92" s="9"/>
      <c r="AC92" s="48">
        <f t="shared" si="63"/>
        <v>0</v>
      </c>
      <c r="AD92" s="48">
        <f t="shared" si="64"/>
        <v>0</v>
      </c>
      <c r="AE92" s="48">
        <f t="shared" si="65"/>
        <v>0</v>
      </c>
      <c r="AF92" s="48">
        <f t="shared" si="88"/>
        <v>0</v>
      </c>
      <c r="AG92" s="48">
        <f t="shared" si="66"/>
        <v>0</v>
      </c>
      <c r="AH92" s="14" t="str">
        <f>IF(I92="","",申込書!$AB$6)</f>
        <v/>
      </c>
      <c r="AI92" s="49" t="str">
        <f t="shared" si="67"/>
        <v/>
      </c>
      <c r="AJ92" s="49" t="str">
        <f t="shared" si="68"/>
        <v/>
      </c>
      <c r="AK92" s="50"/>
      <c r="AR92">
        <v>187</v>
      </c>
      <c r="AS92">
        <f t="shared" si="98"/>
        <v>0</v>
      </c>
      <c r="AT92" t="str">
        <f t="shared" si="39"/>
        <v/>
      </c>
      <c r="AU92">
        <f t="shared" si="69"/>
        <v>0</v>
      </c>
      <c r="AV92" t="str">
        <f t="shared" si="70"/>
        <v/>
      </c>
      <c r="AW92" t="str">
        <f t="shared" si="71"/>
        <v/>
      </c>
      <c r="AX92">
        <f t="shared" si="89"/>
        <v>75</v>
      </c>
      <c r="AY92">
        <f t="shared" si="90"/>
        <v>12</v>
      </c>
      <c r="AZ92">
        <v>5</v>
      </c>
      <c r="BA92" t="str">
        <f t="shared" si="72"/>
        <v xml:space="preserve"> </v>
      </c>
      <c r="BB92">
        <v>187</v>
      </c>
      <c r="BC92" t="str">
        <f t="shared" si="91"/>
        <v/>
      </c>
      <c r="BD92" t="str">
        <f t="shared" si="73"/>
        <v>19000100</v>
      </c>
      <c r="BE92" t="str">
        <f t="shared" si="74"/>
        <v/>
      </c>
      <c r="BF92" t="str">
        <f t="shared" si="75"/>
        <v/>
      </c>
      <c r="BG92" t="str">
        <f t="shared" si="76"/>
        <v/>
      </c>
      <c r="BH92">
        <f t="shared" si="77"/>
        <v>0</v>
      </c>
      <c r="BI92">
        <f t="shared" si="78"/>
        <v>0</v>
      </c>
      <c r="BJ92" t="str">
        <f t="shared" si="92"/>
        <v/>
      </c>
      <c r="BK92" s="27" t="str">
        <f>IF(M92="","",VLOOKUP(M92,男子申込一覧表!$AM$6:$AP$10,2,0))</f>
        <v/>
      </c>
      <c r="BL92" s="27" t="str">
        <f>IF(P92="","",VLOOKUP(P92,男子申込一覧表!$AM$6:$AP$10,2,0))</f>
        <v/>
      </c>
      <c r="BM92" s="27" t="str">
        <f>IF(S92="","",VLOOKUP(S92,#REF!,2,0)+IF(AZ92=0,1,0))</f>
        <v/>
      </c>
      <c r="BN92" s="27" t="str">
        <f>IF(M92="","",VLOOKUP(M92,男子申込一覧表!$AM$6:$AP$10,3,0))</f>
        <v/>
      </c>
      <c r="BO92" s="27" t="str">
        <f>IF(M92="","",VLOOKUP(M92,男子申込一覧表!$AM$6:$AP$10,4,0))</f>
        <v/>
      </c>
      <c r="BP92" s="27">
        <f t="shared" si="79"/>
        <v>0</v>
      </c>
      <c r="BQ92" s="27" t="str">
        <f>IF(P92="","",VLOOKUP(P92,男子申込一覧表!$AM$6:$AP$9,3,0))</f>
        <v/>
      </c>
      <c r="BR92" s="27" t="str">
        <f>IF(P92="","",VLOOKUP(P92,男子申込一覧表!$AM$6:$AP$9,4,0))</f>
        <v/>
      </c>
      <c r="BS92" s="27">
        <f t="shared" si="80"/>
        <v>0</v>
      </c>
      <c r="BT92" s="27" t="str">
        <f>IF(S92="","",VLOOKUP(S92,#REF!,3,0))</f>
        <v/>
      </c>
      <c r="BU92" s="27" t="str">
        <f>IF(S92="","",VLOOKUP(S92,#REF!,4,0))</f>
        <v/>
      </c>
      <c r="BV92" s="27" t="str">
        <f t="shared" si="81"/>
        <v>999:99.99</v>
      </c>
      <c r="BW92" s="27" t="str">
        <f t="shared" si="82"/>
        <v>999:99.99</v>
      </c>
      <c r="BX92" s="27" t="str">
        <f t="shared" si="83"/>
        <v>999:99.99</v>
      </c>
      <c r="BY92" s="58" t="str">
        <f t="shared" si="84"/>
        <v>1980/1/1</v>
      </c>
      <c r="CH92" s="3" t="str">
        <f t="shared" si="93"/>
        <v/>
      </c>
      <c r="CI92" s="3" t="str">
        <f t="shared" si="94"/>
        <v/>
      </c>
      <c r="CJ92" s="3">
        <f t="shared" si="95"/>
        <v>0</v>
      </c>
      <c r="CK92" s="3" t="str">
        <f t="shared" si="96"/>
        <v/>
      </c>
      <c r="CL92" s="3">
        <f t="shared" si="97"/>
        <v>0</v>
      </c>
      <c r="CM92" s="3">
        <v>1</v>
      </c>
    </row>
    <row r="93" spans="1:91" ht="24.75" customHeight="1">
      <c r="A93" s="33" t="str">
        <f t="shared" si="62"/>
        <v/>
      </c>
      <c r="B93" s="42"/>
      <c r="C93" s="93" t="str">
        <f t="shared" si="85"/>
        <v/>
      </c>
      <c r="D93" s="43"/>
      <c r="E93" s="43"/>
      <c r="F93" s="43"/>
      <c r="G93" s="33" t="str">
        <f t="shared" si="86"/>
        <v/>
      </c>
      <c r="H93" s="84" t="str">
        <f t="shared" si="87"/>
        <v/>
      </c>
      <c r="I93" s="44"/>
      <c r="J93" s="44"/>
      <c r="K93" s="44"/>
      <c r="L93" s="44"/>
      <c r="M93" s="44"/>
      <c r="N93" s="45"/>
      <c r="O93" s="45"/>
      <c r="P93" s="44"/>
      <c r="Q93" s="45"/>
      <c r="R93" s="45"/>
      <c r="S93" s="44"/>
      <c r="T93" s="44"/>
      <c r="U93" s="44"/>
      <c r="V93" s="44"/>
      <c r="W93" s="44"/>
      <c r="X93" s="45"/>
      <c r="Y93" s="46"/>
      <c r="Z93" s="45"/>
      <c r="AA93" s="103"/>
      <c r="AB93" s="9"/>
      <c r="AC93" s="48">
        <f t="shared" si="63"/>
        <v>0</v>
      </c>
      <c r="AD93" s="48">
        <f t="shared" si="64"/>
        <v>0</v>
      </c>
      <c r="AE93" s="48">
        <f t="shared" si="65"/>
        <v>0</v>
      </c>
      <c r="AF93" s="48">
        <f t="shared" si="88"/>
        <v>0</v>
      </c>
      <c r="AG93" s="48">
        <f t="shared" si="66"/>
        <v>0</v>
      </c>
      <c r="AH93" s="14" t="str">
        <f>IF(I93="","",申込書!$AB$6)</f>
        <v/>
      </c>
      <c r="AI93" s="49" t="str">
        <f t="shared" si="67"/>
        <v/>
      </c>
      <c r="AJ93" s="49" t="str">
        <f t="shared" si="68"/>
        <v/>
      </c>
      <c r="AK93" s="50"/>
      <c r="AR93">
        <v>188</v>
      </c>
      <c r="AS93">
        <f t="shared" si="98"/>
        <v>0</v>
      </c>
      <c r="AT93" t="str">
        <f t="shared" si="39"/>
        <v/>
      </c>
      <c r="AU93">
        <f t="shared" si="69"/>
        <v>0</v>
      </c>
      <c r="AV93" t="str">
        <f t="shared" si="70"/>
        <v/>
      </c>
      <c r="AW93" t="str">
        <f t="shared" si="71"/>
        <v/>
      </c>
      <c r="AX93">
        <f t="shared" si="89"/>
        <v>75</v>
      </c>
      <c r="AY93">
        <f t="shared" si="90"/>
        <v>12</v>
      </c>
      <c r="AZ93">
        <v>5</v>
      </c>
      <c r="BA93" t="str">
        <f t="shared" si="72"/>
        <v xml:space="preserve"> </v>
      </c>
      <c r="BB93">
        <v>188</v>
      </c>
      <c r="BC93" t="str">
        <f t="shared" si="91"/>
        <v/>
      </c>
      <c r="BD93" t="str">
        <f t="shared" si="73"/>
        <v>19000100</v>
      </c>
      <c r="BE93" t="str">
        <f t="shared" si="74"/>
        <v/>
      </c>
      <c r="BF93" t="str">
        <f t="shared" si="75"/>
        <v/>
      </c>
      <c r="BG93" t="str">
        <f t="shared" si="76"/>
        <v/>
      </c>
      <c r="BH93">
        <f t="shared" si="77"/>
        <v>0</v>
      </c>
      <c r="BI93">
        <f t="shared" si="78"/>
        <v>0</v>
      </c>
      <c r="BJ93" t="str">
        <f t="shared" si="92"/>
        <v/>
      </c>
      <c r="BK93" s="27" t="str">
        <f>IF(M93="","",VLOOKUP(M93,男子申込一覧表!$AM$6:$AP$10,2,0))</f>
        <v/>
      </c>
      <c r="BL93" s="27" t="str">
        <f>IF(P93="","",VLOOKUP(P93,男子申込一覧表!$AM$6:$AP$10,2,0))</f>
        <v/>
      </c>
      <c r="BM93" s="27" t="str">
        <f>IF(S93="","",VLOOKUP(S93,#REF!,2,0)+IF(AZ93=0,1,0))</f>
        <v/>
      </c>
      <c r="BN93" s="27" t="str">
        <f>IF(M93="","",VLOOKUP(M93,男子申込一覧表!$AM$6:$AP$10,3,0))</f>
        <v/>
      </c>
      <c r="BO93" s="27" t="str">
        <f>IF(M93="","",VLOOKUP(M93,男子申込一覧表!$AM$6:$AP$10,4,0))</f>
        <v/>
      </c>
      <c r="BP93" s="27">
        <f t="shared" si="79"/>
        <v>0</v>
      </c>
      <c r="BQ93" s="27" t="str">
        <f>IF(P93="","",VLOOKUP(P93,男子申込一覧表!$AM$6:$AP$9,3,0))</f>
        <v/>
      </c>
      <c r="BR93" s="27" t="str">
        <f>IF(P93="","",VLOOKUP(P93,男子申込一覧表!$AM$6:$AP$9,4,0))</f>
        <v/>
      </c>
      <c r="BS93" s="27">
        <f t="shared" si="80"/>
        <v>0</v>
      </c>
      <c r="BT93" s="27" t="str">
        <f>IF(S93="","",VLOOKUP(S93,#REF!,3,0))</f>
        <v/>
      </c>
      <c r="BU93" s="27" t="str">
        <f>IF(S93="","",VLOOKUP(S93,#REF!,4,0))</f>
        <v/>
      </c>
      <c r="BV93" s="27" t="str">
        <f t="shared" si="81"/>
        <v>999:99.99</v>
      </c>
      <c r="BW93" s="27" t="str">
        <f t="shared" si="82"/>
        <v>999:99.99</v>
      </c>
      <c r="BX93" s="27" t="str">
        <f t="shared" si="83"/>
        <v>999:99.99</v>
      </c>
      <c r="BY93" s="58" t="str">
        <f t="shared" si="84"/>
        <v>1980/1/1</v>
      </c>
      <c r="CH93" s="3" t="str">
        <f t="shared" si="93"/>
        <v/>
      </c>
      <c r="CI93" s="3" t="str">
        <f t="shared" si="94"/>
        <v/>
      </c>
      <c r="CJ93" s="3">
        <f t="shared" si="95"/>
        <v>0</v>
      </c>
      <c r="CK93" s="3" t="str">
        <f t="shared" si="96"/>
        <v/>
      </c>
      <c r="CL93" s="3">
        <f t="shared" si="97"/>
        <v>0</v>
      </c>
      <c r="CM93" s="3">
        <v>1</v>
      </c>
    </row>
    <row r="94" spans="1:91" ht="24.75" customHeight="1">
      <c r="A94" s="33" t="str">
        <f t="shared" si="62"/>
        <v/>
      </c>
      <c r="B94" s="42"/>
      <c r="C94" s="93" t="str">
        <f t="shared" si="85"/>
        <v/>
      </c>
      <c r="D94" s="43"/>
      <c r="E94" s="43"/>
      <c r="F94" s="43"/>
      <c r="G94" s="33" t="str">
        <f t="shared" si="86"/>
        <v/>
      </c>
      <c r="H94" s="84" t="str">
        <f t="shared" si="87"/>
        <v/>
      </c>
      <c r="I94" s="44"/>
      <c r="J94" s="44"/>
      <c r="K94" s="44"/>
      <c r="L94" s="44"/>
      <c r="M94" s="44"/>
      <c r="N94" s="45"/>
      <c r="O94" s="45"/>
      <c r="P94" s="44"/>
      <c r="Q94" s="45"/>
      <c r="R94" s="45"/>
      <c r="S94" s="44"/>
      <c r="T94" s="44"/>
      <c r="U94" s="44"/>
      <c r="V94" s="44"/>
      <c r="W94" s="44"/>
      <c r="X94" s="45"/>
      <c r="Y94" s="46"/>
      <c r="Z94" s="45"/>
      <c r="AA94" s="103"/>
      <c r="AB94" s="9"/>
      <c r="AC94" s="48">
        <f t="shared" si="63"/>
        <v>0</v>
      </c>
      <c r="AD94" s="48">
        <f t="shared" si="64"/>
        <v>0</v>
      </c>
      <c r="AE94" s="48">
        <f t="shared" si="65"/>
        <v>0</v>
      </c>
      <c r="AF94" s="48">
        <f t="shared" si="88"/>
        <v>0</v>
      </c>
      <c r="AG94" s="48">
        <f t="shared" si="66"/>
        <v>0</v>
      </c>
      <c r="AH94" s="14" t="str">
        <f>IF(I94="","",申込書!$AB$6)</f>
        <v/>
      </c>
      <c r="AI94" s="49" t="str">
        <f t="shared" si="67"/>
        <v/>
      </c>
      <c r="AJ94" s="49" t="str">
        <f t="shared" si="68"/>
        <v/>
      </c>
      <c r="AK94" s="50"/>
      <c r="AR94">
        <v>189</v>
      </c>
      <c r="AS94">
        <f t="shared" si="98"/>
        <v>0</v>
      </c>
      <c r="AT94" t="str">
        <f t="shared" si="39"/>
        <v/>
      </c>
      <c r="AU94">
        <f t="shared" si="69"/>
        <v>0</v>
      </c>
      <c r="AV94" t="str">
        <f t="shared" si="70"/>
        <v/>
      </c>
      <c r="AW94" t="str">
        <f t="shared" si="71"/>
        <v/>
      </c>
      <c r="AX94">
        <f t="shared" si="89"/>
        <v>75</v>
      </c>
      <c r="AY94">
        <f t="shared" si="90"/>
        <v>12</v>
      </c>
      <c r="AZ94">
        <v>5</v>
      </c>
      <c r="BA94" t="str">
        <f t="shared" si="72"/>
        <v xml:space="preserve"> </v>
      </c>
      <c r="BB94">
        <v>189</v>
      </c>
      <c r="BC94" t="str">
        <f t="shared" si="91"/>
        <v/>
      </c>
      <c r="BD94" t="str">
        <f t="shared" si="73"/>
        <v>19000100</v>
      </c>
      <c r="BE94" t="str">
        <f t="shared" si="74"/>
        <v/>
      </c>
      <c r="BF94" t="str">
        <f t="shared" si="75"/>
        <v/>
      </c>
      <c r="BG94" t="str">
        <f t="shared" si="76"/>
        <v/>
      </c>
      <c r="BH94">
        <f t="shared" si="77"/>
        <v>0</v>
      </c>
      <c r="BI94">
        <f t="shared" si="78"/>
        <v>0</v>
      </c>
      <c r="BJ94" t="str">
        <f t="shared" si="92"/>
        <v/>
      </c>
      <c r="BK94" s="27" t="str">
        <f>IF(M94="","",VLOOKUP(M94,男子申込一覧表!$AM$6:$AP$10,2,0))</f>
        <v/>
      </c>
      <c r="BL94" s="27" t="str">
        <f>IF(P94="","",VLOOKUP(P94,男子申込一覧表!$AM$6:$AP$10,2,0))</f>
        <v/>
      </c>
      <c r="BM94" s="27" t="str">
        <f>IF(S94="","",VLOOKUP(S94,#REF!,2,0)+IF(AZ94=0,1,0))</f>
        <v/>
      </c>
      <c r="BN94" s="27" t="str">
        <f>IF(M94="","",VLOOKUP(M94,男子申込一覧表!$AM$6:$AP$10,3,0))</f>
        <v/>
      </c>
      <c r="BO94" s="27" t="str">
        <f>IF(M94="","",VLOOKUP(M94,男子申込一覧表!$AM$6:$AP$10,4,0))</f>
        <v/>
      </c>
      <c r="BP94" s="27">
        <f t="shared" si="79"/>
        <v>0</v>
      </c>
      <c r="BQ94" s="27" t="str">
        <f>IF(P94="","",VLOOKUP(P94,男子申込一覧表!$AM$6:$AP$9,3,0))</f>
        <v/>
      </c>
      <c r="BR94" s="27" t="str">
        <f>IF(P94="","",VLOOKUP(P94,男子申込一覧表!$AM$6:$AP$9,4,0))</f>
        <v/>
      </c>
      <c r="BS94" s="27">
        <f t="shared" si="80"/>
        <v>0</v>
      </c>
      <c r="BT94" s="27" t="str">
        <f>IF(S94="","",VLOOKUP(S94,#REF!,3,0))</f>
        <v/>
      </c>
      <c r="BU94" s="27" t="str">
        <f>IF(S94="","",VLOOKUP(S94,#REF!,4,0))</f>
        <v/>
      </c>
      <c r="BV94" s="27" t="str">
        <f t="shared" si="81"/>
        <v>999:99.99</v>
      </c>
      <c r="BW94" s="27" t="str">
        <f t="shared" si="82"/>
        <v>999:99.99</v>
      </c>
      <c r="BX94" s="27" t="str">
        <f t="shared" si="83"/>
        <v>999:99.99</v>
      </c>
      <c r="BY94" s="58" t="str">
        <f t="shared" si="84"/>
        <v>1980/1/1</v>
      </c>
      <c r="CH94" s="3" t="str">
        <f t="shared" si="93"/>
        <v/>
      </c>
      <c r="CI94" s="3" t="str">
        <f t="shared" si="94"/>
        <v/>
      </c>
      <c r="CJ94" s="3">
        <f t="shared" si="95"/>
        <v>0</v>
      </c>
      <c r="CK94" s="3" t="str">
        <f t="shared" si="96"/>
        <v/>
      </c>
      <c r="CL94" s="3">
        <f t="shared" si="97"/>
        <v>0</v>
      </c>
      <c r="CM94" s="3">
        <v>1</v>
      </c>
    </row>
    <row r="95" spans="1:91" ht="24.75" customHeight="1">
      <c r="A95" s="33" t="str">
        <f t="shared" si="62"/>
        <v/>
      </c>
      <c r="B95" s="42"/>
      <c r="C95" s="93" t="str">
        <f t="shared" si="85"/>
        <v/>
      </c>
      <c r="D95" s="43"/>
      <c r="E95" s="43"/>
      <c r="F95" s="43"/>
      <c r="G95" s="33" t="str">
        <f t="shared" si="86"/>
        <v/>
      </c>
      <c r="H95" s="84" t="str">
        <f t="shared" si="87"/>
        <v/>
      </c>
      <c r="I95" s="44"/>
      <c r="J95" s="44"/>
      <c r="K95" s="44"/>
      <c r="L95" s="44"/>
      <c r="M95" s="44"/>
      <c r="N95" s="45"/>
      <c r="O95" s="45"/>
      <c r="P95" s="44"/>
      <c r="Q95" s="45"/>
      <c r="R95" s="45"/>
      <c r="S95" s="44"/>
      <c r="T95" s="44"/>
      <c r="U95" s="44"/>
      <c r="V95" s="44"/>
      <c r="W95" s="44"/>
      <c r="X95" s="45"/>
      <c r="Y95" s="46"/>
      <c r="Z95" s="45"/>
      <c r="AA95" s="103"/>
      <c r="AB95" s="9"/>
      <c r="AC95" s="48">
        <f t="shared" si="63"/>
        <v>0</v>
      </c>
      <c r="AD95" s="48">
        <f t="shared" si="64"/>
        <v>0</v>
      </c>
      <c r="AE95" s="48">
        <f t="shared" si="65"/>
        <v>0</v>
      </c>
      <c r="AF95" s="48">
        <f t="shared" si="88"/>
        <v>0</v>
      </c>
      <c r="AG95" s="48">
        <f t="shared" si="66"/>
        <v>0</v>
      </c>
      <c r="AH95" s="14" t="str">
        <f>IF(I95="","",申込書!$AB$6)</f>
        <v/>
      </c>
      <c r="AI95" s="49" t="str">
        <f t="shared" si="67"/>
        <v/>
      </c>
      <c r="AJ95" s="49" t="str">
        <f t="shared" si="68"/>
        <v/>
      </c>
      <c r="AK95" s="50"/>
      <c r="AR95">
        <v>190</v>
      </c>
      <c r="AS95">
        <f t="shared" si="98"/>
        <v>0</v>
      </c>
      <c r="AT95" t="str">
        <f t="shared" si="39"/>
        <v/>
      </c>
      <c r="AU95">
        <f t="shared" si="69"/>
        <v>0</v>
      </c>
      <c r="AV95" t="str">
        <f t="shared" si="70"/>
        <v/>
      </c>
      <c r="AW95" t="str">
        <f t="shared" si="71"/>
        <v/>
      </c>
      <c r="AX95">
        <f t="shared" si="89"/>
        <v>75</v>
      </c>
      <c r="AY95">
        <f t="shared" si="90"/>
        <v>12</v>
      </c>
      <c r="AZ95">
        <v>5</v>
      </c>
      <c r="BA95" t="str">
        <f t="shared" si="72"/>
        <v xml:space="preserve"> </v>
      </c>
      <c r="BB95">
        <v>190</v>
      </c>
      <c r="BC95" t="str">
        <f t="shared" si="91"/>
        <v/>
      </c>
      <c r="BD95" t="str">
        <f t="shared" si="73"/>
        <v>19000100</v>
      </c>
      <c r="BE95" t="str">
        <f t="shared" si="74"/>
        <v/>
      </c>
      <c r="BF95" t="str">
        <f t="shared" si="75"/>
        <v/>
      </c>
      <c r="BG95" t="str">
        <f t="shared" si="76"/>
        <v/>
      </c>
      <c r="BH95">
        <f t="shared" si="77"/>
        <v>0</v>
      </c>
      <c r="BI95">
        <f t="shared" si="78"/>
        <v>0</v>
      </c>
      <c r="BJ95" t="str">
        <f t="shared" si="92"/>
        <v/>
      </c>
      <c r="BK95" s="27" t="str">
        <f>IF(M95="","",VLOOKUP(M95,男子申込一覧表!$AM$6:$AP$10,2,0))</f>
        <v/>
      </c>
      <c r="BL95" s="27" t="str">
        <f>IF(P95="","",VLOOKUP(P95,男子申込一覧表!$AM$6:$AP$10,2,0))</f>
        <v/>
      </c>
      <c r="BM95" s="27" t="str">
        <f>IF(S95="","",VLOOKUP(S95,#REF!,2,0)+IF(AZ95=0,1,0))</f>
        <v/>
      </c>
      <c r="BN95" s="27" t="str">
        <f>IF(M95="","",VLOOKUP(M95,男子申込一覧表!$AM$6:$AP$10,3,0))</f>
        <v/>
      </c>
      <c r="BO95" s="27" t="str">
        <f>IF(M95="","",VLOOKUP(M95,男子申込一覧表!$AM$6:$AP$10,4,0))</f>
        <v/>
      </c>
      <c r="BP95" s="27">
        <f t="shared" si="79"/>
        <v>0</v>
      </c>
      <c r="BQ95" s="27" t="str">
        <f>IF(P95="","",VLOOKUP(P95,男子申込一覧表!$AM$6:$AP$9,3,0))</f>
        <v/>
      </c>
      <c r="BR95" s="27" t="str">
        <f>IF(P95="","",VLOOKUP(P95,男子申込一覧表!$AM$6:$AP$9,4,0))</f>
        <v/>
      </c>
      <c r="BS95" s="27">
        <f t="shared" si="80"/>
        <v>0</v>
      </c>
      <c r="BT95" s="27" t="str">
        <f>IF(S95="","",VLOOKUP(S95,#REF!,3,0))</f>
        <v/>
      </c>
      <c r="BU95" s="27" t="str">
        <f>IF(S95="","",VLOOKUP(S95,#REF!,4,0))</f>
        <v/>
      </c>
      <c r="BV95" s="27" t="str">
        <f t="shared" si="81"/>
        <v>999:99.99</v>
      </c>
      <c r="BW95" s="27" t="str">
        <f t="shared" si="82"/>
        <v>999:99.99</v>
      </c>
      <c r="BX95" s="27" t="str">
        <f t="shared" si="83"/>
        <v>999:99.99</v>
      </c>
      <c r="BY95" s="58" t="str">
        <f t="shared" si="84"/>
        <v>1980/1/1</v>
      </c>
      <c r="CH95" s="3" t="str">
        <f t="shared" si="93"/>
        <v/>
      </c>
      <c r="CI95" s="3" t="str">
        <f t="shared" si="94"/>
        <v/>
      </c>
      <c r="CJ95" s="3">
        <f t="shared" si="95"/>
        <v>0</v>
      </c>
      <c r="CK95" s="3" t="str">
        <f t="shared" si="96"/>
        <v/>
      </c>
      <c r="CL95" s="3">
        <f t="shared" si="97"/>
        <v>0</v>
      </c>
      <c r="CM95" s="3">
        <v>1</v>
      </c>
    </row>
    <row r="96" spans="1:91" ht="24.75" customHeight="1">
      <c r="A96" s="33" t="str">
        <f t="shared" si="62"/>
        <v/>
      </c>
      <c r="B96" s="42"/>
      <c r="C96" s="93" t="str">
        <f t="shared" si="85"/>
        <v/>
      </c>
      <c r="D96" s="43"/>
      <c r="E96" s="43"/>
      <c r="F96" s="43"/>
      <c r="G96" s="33" t="str">
        <f t="shared" si="86"/>
        <v/>
      </c>
      <c r="H96" s="84" t="str">
        <f t="shared" si="87"/>
        <v/>
      </c>
      <c r="I96" s="44"/>
      <c r="J96" s="44"/>
      <c r="K96" s="44"/>
      <c r="L96" s="44"/>
      <c r="M96" s="44"/>
      <c r="N96" s="45"/>
      <c r="O96" s="45"/>
      <c r="P96" s="44"/>
      <c r="Q96" s="45"/>
      <c r="R96" s="45"/>
      <c r="S96" s="44"/>
      <c r="T96" s="44"/>
      <c r="U96" s="44"/>
      <c r="V96" s="44"/>
      <c r="W96" s="44"/>
      <c r="X96" s="45"/>
      <c r="Y96" s="46"/>
      <c r="Z96" s="45"/>
      <c r="AA96" s="103"/>
      <c r="AB96" s="9"/>
      <c r="AC96" s="48">
        <f t="shared" si="63"/>
        <v>0</v>
      </c>
      <c r="AD96" s="48">
        <f t="shared" si="64"/>
        <v>0</v>
      </c>
      <c r="AE96" s="48">
        <f t="shared" si="65"/>
        <v>0</v>
      </c>
      <c r="AF96" s="48">
        <f t="shared" si="88"/>
        <v>0</v>
      </c>
      <c r="AG96" s="48">
        <f t="shared" si="66"/>
        <v>0</v>
      </c>
      <c r="AH96" s="14" t="str">
        <f>IF(I96="","",申込書!$AB$6)</f>
        <v/>
      </c>
      <c r="AI96" s="49" t="str">
        <f t="shared" si="67"/>
        <v/>
      </c>
      <c r="AJ96" s="49" t="str">
        <f t="shared" si="68"/>
        <v/>
      </c>
      <c r="AK96" s="50"/>
      <c r="AR96">
        <v>191</v>
      </c>
      <c r="AS96">
        <f t="shared" si="98"/>
        <v>0</v>
      </c>
      <c r="AT96" t="str">
        <f t="shared" ref="AT96:AT105" si="99">IF(OR(AV96="",BI96=5),"",AS96)</f>
        <v/>
      </c>
      <c r="AU96">
        <f t="shared" si="69"/>
        <v>0</v>
      </c>
      <c r="AV96" t="str">
        <f t="shared" si="70"/>
        <v/>
      </c>
      <c r="AW96" t="str">
        <f t="shared" si="71"/>
        <v/>
      </c>
      <c r="AX96">
        <f t="shared" si="89"/>
        <v>75</v>
      </c>
      <c r="AY96">
        <f t="shared" si="90"/>
        <v>12</v>
      </c>
      <c r="AZ96">
        <v>5</v>
      </c>
      <c r="BA96" t="str">
        <f t="shared" si="72"/>
        <v xml:space="preserve"> </v>
      </c>
      <c r="BB96">
        <v>191</v>
      </c>
      <c r="BC96" t="str">
        <f t="shared" si="91"/>
        <v/>
      </c>
      <c r="BD96" t="str">
        <f t="shared" si="73"/>
        <v>19000100</v>
      </c>
      <c r="BE96" t="str">
        <f t="shared" si="74"/>
        <v/>
      </c>
      <c r="BF96" t="str">
        <f t="shared" si="75"/>
        <v/>
      </c>
      <c r="BG96" t="str">
        <f t="shared" si="76"/>
        <v/>
      </c>
      <c r="BH96">
        <f t="shared" si="77"/>
        <v>0</v>
      </c>
      <c r="BI96">
        <f t="shared" si="78"/>
        <v>0</v>
      </c>
      <c r="BJ96" t="str">
        <f t="shared" si="92"/>
        <v/>
      </c>
      <c r="BK96" s="27" t="str">
        <f>IF(M96="","",VLOOKUP(M96,男子申込一覧表!$AM$6:$AP$10,2,0))</f>
        <v/>
      </c>
      <c r="BL96" s="27" t="str">
        <f>IF(P96="","",VLOOKUP(P96,男子申込一覧表!$AM$6:$AP$10,2,0))</f>
        <v/>
      </c>
      <c r="BM96" s="27" t="str">
        <f>IF(S96="","",VLOOKUP(S96,#REF!,2,0)+IF(AZ96=0,1,0))</f>
        <v/>
      </c>
      <c r="BN96" s="27" t="str">
        <f>IF(M96="","",VLOOKUP(M96,男子申込一覧表!$AM$6:$AP$10,3,0))</f>
        <v/>
      </c>
      <c r="BO96" s="27" t="str">
        <f>IF(M96="","",VLOOKUP(M96,男子申込一覧表!$AM$6:$AP$10,4,0))</f>
        <v/>
      </c>
      <c r="BP96" s="27">
        <f t="shared" si="79"/>
        <v>0</v>
      </c>
      <c r="BQ96" s="27" t="str">
        <f>IF(P96="","",VLOOKUP(P96,男子申込一覧表!$AM$6:$AP$9,3,0))</f>
        <v/>
      </c>
      <c r="BR96" s="27" t="str">
        <f>IF(P96="","",VLOOKUP(P96,男子申込一覧表!$AM$6:$AP$9,4,0))</f>
        <v/>
      </c>
      <c r="BS96" s="27">
        <f t="shared" si="80"/>
        <v>0</v>
      </c>
      <c r="BT96" s="27" t="str">
        <f>IF(S96="","",VLOOKUP(S96,#REF!,3,0))</f>
        <v/>
      </c>
      <c r="BU96" s="27" t="str">
        <f>IF(S96="","",VLOOKUP(S96,#REF!,4,0))</f>
        <v/>
      </c>
      <c r="BV96" s="27" t="str">
        <f t="shared" si="81"/>
        <v>999:99.99</v>
      </c>
      <c r="BW96" s="27" t="str">
        <f t="shared" si="82"/>
        <v>999:99.99</v>
      </c>
      <c r="BX96" s="27" t="str">
        <f t="shared" si="83"/>
        <v>999:99.99</v>
      </c>
      <c r="BY96" s="58" t="str">
        <f t="shared" si="84"/>
        <v>1980/1/1</v>
      </c>
      <c r="CH96" s="3" t="str">
        <f t="shared" si="93"/>
        <v/>
      </c>
      <c r="CI96" s="3" t="str">
        <f t="shared" si="94"/>
        <v/>
      </c>
      <c r="CJ96" s="3">
        <f t="shared" si="95"/>
        <v>0</v>
      </c>
      <c r="CK96" s="3" t="str">
        <f t="shared" si="96"/>
        <v/>
      </c>
      <c r="CL96" s="3">
        <f t="shared" si="97"/>
        <v>0</v>
      </c>
      <c r="CM96" s="3">
        <v>1</v>
      </c>
    </row>
    <row r="97" spans="1:91" ht="24.75" customHeight="1">
      <c r="A97" s="33" t="str">
        <f t="shared" si="62"/>
        <v/>
      </c>
      <c r="B97" s="42"/>
      <c r="C97" s="93" t="str">
        <f t="shared" si="85"/>
        <v/>
      </c>
      <c r="D97" s="43"/>
      <c r="E97" s="43"/>
      <c r="F97" s="43"/>
      <c r="G97" s="33" t="str">
        <f t="shared" si="86"/>
        <v/>
      </c>
      <c r="H97" s="84" t="str">
        <f t="shared" si="87"/>
        <v/>
      </c>
      <c r="I97" s="44"/>
      <c r="J97" s="44"/>
      <c r="K97" s="44"/>
      <c r="L97" s="44"/>
      <c r="M97" s="44"/>
      <c r="N97" s="45"/>
      <c r="O97" s="45"/>
      <c r="P97" s="44"/>
      <c r="Q97" s="45"/>
      <c r="R97" s="45"/>
      <c r="S97" s="44"/>
      <c r="T97" s="44"/>
      <c r="U97" s="44"/>
      <c r="V97" s="44"/>
      <c r="W97" s="44"/>
      <c r="X97" s="45"/>
      <c r="Y97" s="46"/>
      <c r="Z97" s="45"/>
      <c r="AA97" s="103"/>
      <c r="AB97" s="9"/>
      <c r="AC97" s="48">
        <f t="shared" si="63"/>
        <v>0</v>
      </c>
      <c r="AD97" s="48">
        <f t="shared" si="64"/>
        <v>0</v>
      </c>
      <c r="AE97" s="48">
        <f t="shared" si="65"/>
        <v>0</v>
      </c>
      <c r="AF97" s="48">
        <f t="shared" si="88"/>
        <v>0</v>
      </c>
      <c r="AG97" s="48">
        <f t="shared" si="66"/>
        <v>0</v>
      </c>
      <c r="AH97" s="14" t="str">
        <f>IF(I97="","",申込書!$AB$6)</f>
        <v/>
      </c>
      <c r="AI97" s="49" t="str">
        <f t="shared" si="67"/>
        <v/>
      </c>
      <c r="AJ97" s="49" t="str">
        <f t="shared" si="68"/>
        <v/>
      </c>
      <c r="AK97" s="50"/>
      <c r="AR97">
        <v>192</v>
      </c>
      <c r="AS97">
        <f t="shared" si="98"/>
        <v>0</v>
      </c>
      <c r="AT97" t="str">
        <f t="shared" si="99"/>
        <v/>
      </c>
      <c r="AU97">
        <f t="shared" si="69"/>
        <v>0</v>
      </c>
      <c r="AV97" t="str">
        <f t="shared" si="70"/>
        <v/>
      </c>
      <c r="AW97" t="str">
        <f t="shared" si="71"/>
        <v/>
      </c>
      <c r="AX97">
        <f t="shared" si="89"/>
        <v>75</v>
      </c>
      <c r="AY97">
        <f t="shared" si="90"/>
        <v>12</v>
      </c>
      <c r="AZ97">
        <v>5</v>
      </c>
      <c r="BA97" t="str">
        <f t="shared" si="72"/>
        <v xml:space="preserve"> </v>
      </c>
      <c r="BB97">
        <v>192</v>
      </c>
      <c r="BC97" t="str">
        <f t="shared" si="91"/>
        <v/>
      </c>
      <c r="BD97" t="str">
        <f t="shared" si="73"/>
        <v>19000100</v>
      </c>
      <c r="BE97" t="str">
        <f t="shared" si="74"/>
        <v/>
      </c>
      <c r="BF97" t="str">
        <f t="shared" si="75"/>
        <v/>
      </c>
      <c r="BG97" t="str">
        <f t="shared" si="76"/>
        <v/>
      </c>
      <c r="BH97">
        <f t="shared" si="77"/>
        <v>0</v>
      </c>
      <c r="BI97">
        <f t="shared" si="78"/>
        <v>0</v>
      </c>
      <c r="BJ97" t="str">
        <f t="shared" si="92"/>
        <v/>
      </c>
      <c r="BK97" s="27" t="str">
        <f>IF(M97="","",VLOOKUP(M97,男子申込一覧表!$AM$6:$AP$10,2,0))</f>
        <v/>
      </c>
      <c r="BL97" s="27" t="str">
        <f>IF(P97="","",VLOOKUP(P97,男子申込一覧表!$AM$6:$AP$10,2,0))</f>
        <v/>
      </c>
      <c r="BM97" s="27" t="str">
        <f>IF(S97="","",VLOOKUP(S97,#REF!,2,0)+IF(AZ97=0,1,0))</f>
        <v/>
      </c>
      <c r="BN97" s="27" t="str">
        <f>IF(M97="","",VLOOKUP(M97,男子申込一覧表!$AM$6:$AP$10,3,0))</f>
        <v/>
      </c>
      <c r="BO97" s="27" t="str">
        <f>IF(M97="","",VLOOKUP(M97,男子申込一覧表!$AM$6:$AP$10,4,0))</f>
        <v/>
      </c>
      <c r="BP97" s="27">
        <f t="shared" ref="BP97:BP105" si="100">IF(O97="オープン",5,0)</f>
        <v>0</v>
      </c>
      <c r="BQ97" s="27" t="str">
        <f>IF(P97="","",VLOOKUP(P97,男子申込一覧表!$AM$6:$AP$9,3,0))</f>
        <v/>
      </c>
      <c r="BR97" s="27" t="str">
        <f>IF(P97="","",VLOOKUP(P97,男子申込一覧表!$AM$6:$AP$9,4,0))</f>
        <v/>
      </c>
      <c r="BS97" s="27">
        <f t="shared" ref="BS97:BS107" si="101">IF(R97="オープン",5,0)</f>
        <v>0</v>
      </c>
      <c r="BT97" s="27" t="str">
        <f>IF(S97="","",VLOOKUP(S97,#REF!,3,0))</f>
        <v/>
      </c>
      <c r="BU97" s="27" t="str">
        <f>IF(S97="","",VLOOKUP(S97,#REF!,4,0))</f>
        <v/>
      </c>
      <c r="BV97" s="27" t="str">
        <f t="shared" si="81"/>
        <v>999:99.99</v>
      </c>
      <c r="BW97" s="27" t="str">
        <f t="shared" si="82"/>
        <v>999:99.99</v>
      </c>
      <c r="BX97" s="27" t="str">
        <f t="shared" si="83"/>
        <v>999:99.99</v>
      </c>
      <c r="BY97" s="58" t="str">
        <f t="shared" si="84"/>
        <v>1980/1/1</v>
      </c>
      <c r="CH97" s="3" t="str">
        <f t="shared" si="93"/>
        <v/>
      </c>
      <c r="CI97" s="3" t="str">
        <f t="shared" si="94"/>
        <v/>
      </c>
      <c r="CJ97" s="3">
        <f t="shared" si="95"/>
        <v>0</v>
      </c>
      <c r="CK97" s="3" t="str">
        <f t="shared" si="96"/>
        <v/>
      </c>
      <c r="CL97" s="3">
        <f t="shared" si="97"/>
        <v>0</v>
      </c>
      <c r="CM97" s="3">
        <v>1</v>
      </c>
    </row>
    <row r="98" spans="1:91" ht="24.75" customHeight="1">
      <c r="A98" s="33" t="str">
        <f t="shared" si="62"/>
        <v/>
      </c>
      <c r="B98" s="42"/>
      <c r="C98" s="93" t="str">
        <f t="shared" si="85"/>
        <v/>
      </c>
      <c r="D98" s="43"/>
      <c r="E98" s="43"/>
      <c r="F98" s="43"/>
      <c r="G98" s="33" t="str">
        <f t="shared" si="86"/>
        <v/>
      </c>
      <c r="H98" s="84" t="str">
        <f t="shared" si="87"/>
        <v/>
      </c>
      <c r="I98" s="44"/>
      <c r="J98" s="44"/>
      <c r="K98" s="44"/>
      <c r="L98" s="44"/>
      <c r="M98" s="44"/>
      <c r="N98" s="45"/>
      <c r="O98" s="45"/>
      <c r="P98" s="44"/>
      <c r="Q98" s="45"/>
      <c r="R98" s="45"/>
      <c r="S98" s="44"/>
      <c r="T98" s="44"/>
      <c r="U98" s="44"/>
      <c r="V98" s="44"/>
      <c r="W98" s="44"/>
      <c r="X98" s="45"/>
      <c r="Y98" s="46"/>
      <c r="Z98" s="45"/>
      <c r="AA98" s="103"/>
      <c r="AB98" s="9"/>
      <c r="AC98" s="48">
        <f t="shared" si="63"/>
        <v>0</v>
      </c>
      <c r="AD98" s="48">
        <f t="shared" si="64"/>
        <v>0</v>
      </c>
      <c r="AE98" s="48">
        <f t="shared" si="65"/>
        <v>0</v>
      </c>
      <c r="AF98" s="48">
        <f t="shared" si="88"/>
        <v>0</v>
      </c>
      <c r="AG98" s="48">
        <f t="shared" si="66"/>
        <v>0</v>
      </c>
      <c r="AH98" s="14" t="str">
        <f>IF(I98="","",申込書!$AB$6)</f>
        <v/>
      </c>
      <c r="AI98" s="49" t="str">
        <f t="shared" si="67"/>
        <v/>
      </c>
      <c r="AJ98" s="49" t="str">
        <f t="shared" si="68"/>
        <v/>
      </c>
      <c r="AK98" s="50"/>
      <c r="AR98">
        <v>193</v>
      </c>
      <c r="AS98">
        <f t="shared" si="98"/>
        <v>0</v>
      </c>
      <c r="AT98" t="str">
        <f t="shared" si="99"/>
        <v/>
      </c>
      <c r="AU98">
        <f t="shared" si="69"/>
        <v>0</v>
      </c>
      <c r="AV98" t="str">
        <f t="shared" si="70"/>
        <v/>
      </c>
      <c r="AW98" t="str">
        <f t="shared" si="71"/>
        <v/>
      </c>
      <c r="AX98">
        <f t="shared" si="89"/>
        <v>75</v>
      </c>
      <c r="AY98">
        <f t="shared" si="90"/>
        <v>12</v>
      </c>
      <c r="AZ98">
        <v>5</v>
      </c>
      <c r="BA98" t="str">
        <f t="shared" si="72"/>
        <v xml:space="preserve"> </v>
      </c>
      <c r="BB98">
        <v>193</v>
      </c>
      <c r="BC98" t="str">
        <f t="shared" si="91"/>
        <v/>
      </c>
      <c r="BD98" t="str">
        <f t="shared" si="73"/>
        <v>19000100</v>
      </c>
      <c r="BE98" t="str">
        <f t="shared" si="74"/>
        <v/>
      </c>
      <c r="BF98" t="str">
        <f t="shared" si="75"/>
        <v/>
      </c>
      <c r="BG98" t="str">
        <f t="shared" si="76"/>
        <v/>
      </c>
      <c r="BH98">
        <f t="shared" si="77"/>
        <v>0</v>
      </c>
      <c r="BI98">
        <f t="shared" si="78"/>
        <v>0</v>
      </c>
      <c r="BJ98" t="str">
        <f t="shared" si="92"/>
        <v/>
      </c>
      <c r="BK98" s="27" t="str">
        <f>IF(M98="","",VLOOKUP(M98,男子申込一覧表!$AM$6:$AP$10,2,0))</f>
        <v/>
      </c>
      <c r="BL98" s="27" t="str">
        <f>IF(P98="","",VLOOKUP(P98,男子申込一覧表!$AM$6:$AP$10,2,0))</f>
        <v/>
      </c>
      <c r="BM98" s="27" t="str">
        <f>IF(S98="","",VLOOKUP(S98,#REF!,2,0)+IF(AZ98=0,1,0))</f>
        <v/>
      </c>
      <c r="BN98" s="27" t="str">
        <f>IF(M98="","",VLOOKUP(M98,男子申込一覧表!$AM$6:$AP$10,3,0))</f>
        <v/>
      </c>
      <c r="BO98" s="27" t="str">
        <f>IF(M98="","",VLOOKUP(M98,男子申込一覧表!$AM$6:$AP$10,4,0))</f>
        <v/>
      </c>
      <c r="BP98" s="27">
        <f t="shared" si="100"/>
        <v>0</v>
      </c>
      <c r="BQ98" s="27" t="str">
        <f>IF(P98="","",VLOOKUP(P98,男子申込一覧表!$AM$6:$AP$9,3,0))</f>
        <v/>
      </c>
      <c r="BR98" s="27" t="str">
        <f>IF(P98="","",VLOOKUP(P98,男子申込一覧表!$AM$6:$AP$9,4,0))</f>
        <v/>
      </c>
      <c r="BS98" s="27">
        <f t="shared" si="101"/>
        <v>0</v>
      </c>
      <c r="BT98" s="27" t="str">
        <f>IF(S98="","",VLOOKUP(S98,#REF!,3,0))</f>
        <v/>
      </c>
      <c r="BU98" s="27" t="str">
        <f>IF(S98="","",VLOOKUP(S98,#REF!,4,0))</f>
        <v/>
      </c>
      <c r="BV98" s="27" t="str">
        <f t="shared" si="81"/>
        <v>999:99.99</v>
      </c>
      <c r="BW98" s="27" t="str">
        <f t="shared" si="82"/>
        <v>999:99.99</v>
      </c>
      <c r="BX98" s="27" t="str">
        <f t="shared" si="83"/>
        <v>999:99.99</v>
      </c>
      <c r="BY98" s="58" t="str">
        <f t="shared" si="84"/>
        <v>1980/1/1</v>
      </c>
      <c r="CH98" s="3" t="str">
        <f t="shared" si="93"/>
        <v/>
      </c>
      <c r="CI98" s="3" t="str">
        <f t="shared" si="94"/>
        <v/>
      </c>
      <c r="CJ98" s="3">
        <f t="shared" si="95"/>
        <v>0</v>
      </c>
      <c r="CK98" s="3" t="str">
        <f t="shared" si="96"/>
        <v/>
      </c>
      <c r="CL98" s="3">
        <f t="shared" si="97"/>
        <v>0</v>
      </c>
      <c r="CM98" s="3">
        <v>1</v>
      </c>
    </row>
    <row r="99" spans="1:91" ht="24.75" customHeight="1">
      <c r="A99" s="33" t="str">
        <f t="shared" si="62"/>
        <v/>
      </c>
      <c r="B99" s="42"/>
      <c r="C99" s="93" t="str">
        <f t="shared" si="85"/>
        <v/>
      </c>
      <c r="D99" s="43"/>
      <c r="E99" s="43"/>
      <c r="F99" s="43"/>
      <c r="G99" s="33" t="str">
        <f t="shared" si="86"/>
        <v/>
      </c>
      <c r="H99" s="84" t="str">
        <f t="shared" si="87"/>
        <v/>
      </c>
      <c r="I99" s="44"/>
      <c r="J99" s="44"/>
      <c r="K99" s="44"/>
      <c r="L99" s="44"/>
      <c r="M99" s="44"/>
      <c r="N99" s="45"/>
      <c r="O99" s="45"/>
      <c r="P99" s="44"/>
      <c r="Q99" s="45"/>
      <c r="R99" s="45"/>
      <c r="S99" s="44"/>
      <c r="T99" s="44"/>
      <c r="U99" s="44"/>
      <c r="V99" s="44"/>
      <c r="W99" s="44"/>
      <c r="X99" s="45"/>
      <c r="Y99" s="46"/>
      <c r="Z99" s="45"/>
      <c r="AA99" s="103"/>
      <c r="AB99" s="9"/>
      <c r="AC99" s="48">
        <f t="shared" si="63"/>
        <v>0</v>
      </c>
      <c r="AD99" s="48">
        <f t="shared" si="64"/>
        <v>0</v>
      </c>
      <c r="AE99" s="48">
        <f t="shared" si="65"/>
        <v>0</v>
      </c>
      <c r="AF99" s="48">
        <f t="shared" si="88"/>
        <v>0</v>
      </c>
      <c r="AG99" s="48">
        <f t="shared" si="66"/>
        <v>0</v>
      </c>
      <c r="AH99" s="14" t="str">
        <f>IF(I99="","",申込書!$AB$6)</f>
        <v/>
      </c>
      <c r="AI99" s="49" t="str">
        <f t="shared" si="67"/>
        <v/>
      </c>
      <c r="AJ99" s="49" t="str">
        <f t="shared" si="68"/>
        <v/>
      </c>
      <c r="AK99" s="50"/>
      <c r="AR99">
        <v>194</v>
      </c>
      <c r="AS99">
        <f t="shared" si="98"/>
        <v>0</v>
      </c>
      <c r="AT99" t="str">
        <f t="shared" si="99"/>
        <v/>
      </c>
      <c r="AU99">
        <f t="shared" si="69"/>
        <v>0</v>
      </c>
      <c r="AV99" t="str">
        <f t="shared" si="70"/>
        <v/>
      </c>
      <c r="AW99" t="str">
        <f t="shared" si="71"/>
        <v/>
      </c>
      <c r="AX99">
        <f t="shared" si="89"/>
        <v>75</v>
      </c>
      <c r="AY99">
        <f t="shared" si="90"/>
        <v>12</v>
      </c>
      <c r="AZ99">
        <v>5</v>
      </c>
      <c r="BA99" t="str">
        <f t="shared" si="72"/>
        <v xml:space="preserve"> </v>
      </c>
      <c r="BB99">
        <v>194</v>
      </c>
      <c r="BC99" t="str">
        <f t="shared" si="91"/>
        <v/>
      </c>
      <c r="BD99" t="str">
        <f t="shared" si="73"/>
        <v>19000100</v>
      </c>
      <c r="BE99" t="str">
        <f t="shared" si="74"/>
        <v/>
      </c>
      <c r="BF99" t="str">
        <f t="shared" si="75"/>
        <v/>
      </c>
      <c r="BG99" t="str">
        <f t="shared" si="76"/>
        <v/>
      </c>
      <c r="BH99">
        <f t="shared" si="77"/>
        <v>0</v>
      </c>
      <c r="BI99">
        <f t="shared" si="78"/>
        <v>0</v>
      </c>
      <c r="BJ99" t="str">
        <f t="shared" si="92"/>
        <v/>
      </c>
      <c r="BK99" s="27" t="str">
        <f>IF(M99="","",VLOOKUP(M99,男子申込一覧表!$AM$6:$AP$10,2,0))</f>
        <v/>
      </c>
      <c r="BL99" s="27" t="str">
        <f>IF(P99="","",VLOOKUP(P99,男子申込一覧表!$AM$6:$AP$10,2,0))</f>
        <v/>
      </c>
      <c r="BM99" s="27" t="str">
        <f>IF(S99="","",VLOOKUP(S99,#REF!,2,0)+IF(AZ99=0,1,0))</f>
        <v/>
      </c>
      <c r="BN99" s="27" t="str">
        <f>IF(M99="","",VLOOKUP(M99,男子申込一覧表!$AM$6:$AP$10,3,0))</f>
        <v/>
      </c>
      <c r="BO99" s="27" t="str">
        <f>IF(M99="","",VLOOKUP(M99,男子申込一覧表!$AM$6:$AP$10,4,0))</f>
        <v/>
      </c>
      <c r="BP99" s="27">
        <f t="shared" si="100"/>
        <v>0</v>
      </c>
      <c r="BQ99" s="27" t="str">
        <f>IF(P99="","",VLOOKUP(P99,男子申込一覧表!$AM$6:$AP$9,3,0))</f>
        <v/>
      </c>
      <c r="BR99" s="27" t="str">
        <f>IF(P99="","",VLOOKUP(P99,男子申込一覧表!$AM$6:$AP$9,4,0))</f>
        <v/>
      </c>
      <c r="BS99" s="27">
        <f t="shared" si="101"/>
        <v>0</v>
      </c>
      <c r="BT99" s="27" t="str">
        <f>IF(S99="","",VLOOKUP(S99,#REF!,3,0))</f>
        <v/>
      </c>
      <c r="BU99" s="27" t="str">
        <f>IF(S99="","",VLOOKUP(S99,#REF!,4,0))</f>
        <v/>
      </c>
      <c r="BV99" s="27" t="str">
        <f t="shared" si="81"/>
        <v>999:99.99</v>
      </c>
      <c r="BW99" s="27" t="str">
        <f t="shared" si="82"/>
        <v>999:99.99</v>
      </c>
      <c r="BX99" s="27" t="str">
        <f t="shared" si="83"/>
        <v>999:99.99</v>
      </c>
      <c r="BY99" s="58" t="str">
        <f t="shared" si="84"/>
        <v>1980/1/1</v>
      </c>
      <c r="CH99" s="3" t="str">
        <f t="shared" si="93"/>
        <v/>
      </c>
      <c r="CI99" s="3" t="str">
        <f t="shared" si="94"/>
        <v/>
      </c>
      <c r="CJ99" s="3">
        <f t="shared" si="95"/>
        <v>0</v>
      </c>
      <c r="CK99" s="3" t="str">
        <f t="shared" si="96"/>
        <v/>
      </c>
      <c r="CL99" s="3">
        <f t="shared" si="97"/>
        <v>0</v>
      </c>
      <c r="CM99" s="3">
        <v>1</v>
      </c>
    </row>
    <row r="100" spans="1:91" ht="24.75" customHeight="1">
      <c r="A100" s="33" t="str">
        <f t="shared" si="62"/>
        <v/>
      </c>
      <c r="B100" s="42"/>
      <c r="C100" s="93" t="str">
        <f t="shared" si="85"/>
        <v/>
      </c>
      <c r="D100" s="43"/>
      <c r="E100" s="43"/>
      <c r="F100" s="43"/>
      <c r="G100" s="33" t="str">
        <f t="shared" si="86"/>
        <v/>
      </c>
      <c r="H100" s="84" t="str">
        <f t="shared" si="87"/>
        <v/>
      </c>
      <c r="I100" s="44"/>
      <c r="J100" s="44"/>
      <c r="K100" s="44"/>
      <c r="L100" s="44"/>
      <c r="M100" s="44"/>
      <c r="N100" s="45"/>
      <c r="O100" s="45"/>
      <c r="P100" s="44"/>
      <c r="Q100" s="45"/>
      <c r="R100" s="45"/>
      <c r="S100" s="44"/>
      <c r="T100" s="44"/>
      <c r="U100" s="44"/>
      <c r="V100" s="44"/>
      <c r="W100" s="44"/>
      <c r="X100" s="45"/>
      <c r="Y100" s="46"/>
      <c r="Z100" s="45"/>
      <c r="AA100" s="103"/>
      <c r="AB100" s="9"/>
      <c r="AC100" s="48">
        <f t="shared" si="63"/>
        <v>0</v>
      </c>
      <c r="AD100" s="48">
        <f t="shared" si="64"/>
        <v>0</v>
      </c>
      <c r="AE100" s="48">
        <f t="shared" si="65"/>
        <v>0</v>
      </c>
      <c r="AF100" s="48">
        <f t="shared" si="88"/>
        <v>0</v>
      </c>
      <c r="AG100" s="48">
        <f t="shared" si="66"/>
        <v>0</v>
      </c>
      <c r="AH100" s="14" t="str">
        <f>IF(I100="","",申込書!$AB$6)</f>
        <v/>
      </c>
      <c r="AI100" s="49" t="str">
        <f t="shared" si="67"/>
        <v/>
      </c>
      <c r="AJ100" s="49" t="str">
        <f t="shared" si="68"/>
        <v/>
      </c>
      <c r="AK100" s="50"/>
      <c r="AR100">
        <v>195</v>
      </c>
      <c r="AS100">
        <f t="shared" si="98"/>
        <v>0</v>
      </c>
      <c r="AT100" t="str">
        <f t="shared" si="99"/>
        <v/>
      </c>
      <c r="AU100">
        <f t="shared" si="69"/>
        <v>0</v>
      </c>
      <c r="AV100" t="str">
        <f t="shared" si="70"/>
        <v/>
      </c>
      <c r="AW100" t="str">
        <f t="shared" si="71"/>
        <v/>
      </c>
      <c r="AX100">
        <f t="shared" si="89"/>
        <v>75</v>
      </c>
      <c r="AY100">
        <f t="shared" si="90"/>
        <v>12</v>
      </c>
      <c r="AZ100">
        <v>5</v>
      </c>
      <c r="BA100" t="str">
        <f t="shared" si="72"/>
        <v xml:space="preserve"> </v>
      </c>
      <c r="BB100">
        <v>195</v>
      </c>
      <c r="BC100" t="str">
        <f t="shared" si="91"/>
        <v/>
      </c>
      <c r="BD100" t="str">
        <f t="shared" si="73"/>
        <v>19000100</v>
      </c>
      <c r="BE100" t="str">
        <f t="shared" si="74"/>
        <v/>
      </c>
      <c r="BF100" t="str">
        <f t="shared" si="75"/>
        <v/>
      </c>
      <c r="BG100" t="str">
        <f t="shared" si="76"/>
        <v/>
      </c>
      <c r="BH100">
        <f t="shared" si="77"/>
        <v>0</v>
      </c>
      <c r="BI100">
        <f t="shared" si="78"/>
        <v>0</v>
      </c>
      <c r="BJ100" t="str">
        <f t="shared" si="92"/>
        <v/>
      </c>
      <c r="BK100" s="27" t="str">
        <f>IF(M100="","",VLOOKUP(M100,男子申込一覧表!$AM$6:$AP$10,2,0))</f>
        <v/>
      </c>
      <c r="BL100" s="27" t="str">
        <f>IF(P100="","",VLOOKUP(P100,男子申込一覧表!$AM$6:$AP$10,2,0))</f>
        <v/>
      </c>
      <c r="BM100" s="27" t="str">
        <f>IF(S100="","",VLOOKUP(S100,#REF!,2,0)+IF(AZ100=0,1,0))</f>
        <v/>
      </c>
      <c r="BN100" s="27" t="str">
        <f>IF(M100="","",VLOOKUP(M100,男子申込一覧表!$AM$6:$AP$10,3,0))</f>
        <v/>
      </c>
      <c r="BO100" s="27" t="str">
        <f>IF(M100="","",VLOOKUP(M100,男子申込一覧表!$AM$6:$AP$10,4,0))</f>
        <v/>
      </c>
      <c r="BP100" s="27">
        <f t="shared" si="100"/>
        <v>0</v>
      </c>
      <c r="BQ100" s="27" t="str">
        <f>IF(P100="","",VLOOKUP(P100,男子申込一覧表!$AM$6:$AP$9,3,0))</f>
        <v/>
      </c>
      <c r="BR100" s="27" t="str">
        <f>IF(P100="","",VLOOKUP(P100,男子申込一覧表!$AM$6:$AP$9,4,0))</f>
        <v/>
      </c>
      <c r="BS100" s="27">
        <f t="shared" si="101"/>
        <v>0</v>
      </c>
      <c r="BT100" s="27" t="str">
        <f>IF(S100="","",VLOOKUP(S100,#REF!,3,0))</f>
        <v/>
      </c>
      <c r="BU100" s="27" t="str">
        <f>IF(S100="","",VLOOKUP(S100,#REF!,4,0))</f>
        <v/>
      </c>
      <c r="BV100" s="27" t="str">
        <f t="shared" si="81"/>
        <v>999:99.99</v>
      </c>
      <c r="BW100" s="27" t="str">
        <f t="shared" si="82"/>
        <v>999:99.99</v>
      </c>
      <c r="BX100" s="27" t="str">
        <f t="shared" si="83"/>
        <v>999:99.99</v>
      </c>
      <c r="BY100" s="58" t="str">
        <f t="shared" si="84"/>
        <v>1980/1/1</v>
      </c>
      <c r="CH100" s="3" t="str">
        <f t="shared" si="93"/>
        <v/>
      </c>
      <c r="CI100" s="3" t="str">
        <f t="shared" si="94"/>
        <v/>
      </c>
      <c r="CJ100" s="3">
        <f t="shared" si="95"/>
        <v>0</v>
      </c>
      <c r="CK100" s="3" t="str">
        <f t="shared" si="96"/>
        <v/>
      </c>
      <c r="CL100" s="3">
        <f t="shared" si="97"/>
        <v>0</v>
      </c>
      <c r="CM100" s="3">
        <v>1</v>
      </c>
    </row>
    <row r="101" spans="1:91" ht="24.75" customHeight="1">
      <c r="A101" s="33" t="str">
        <f t="shared" si="62"/>
        <v/>
      </c>
      <c r="B101" s="42"/>
      <c r="C101" s="93" t="str">
        <f t="shared" si="85"/>
        <v/>
      </c>
      <c r="D101" s="43"/>
      <c r="E101" s="43"/>
      <c r="F101" s="43"/>
      <c r="G101" s="33" t="str">
        <f t="shared" si="86"/>
        <v/>
      </c>
      <c r="H101" s="84" t="str">
        <f t="shared" si="87"/>
        <v/>
      </c>
      <c r="I101" s="44"/>
      <c r="J101" s="44"/>
      <c r="K101" s="44"/>
      <c r="L101" s="44"/>
      <c r="M101" s="44"/>
      <c r="N101" s="45"/>
      <c r="O101" s="45"/>
      <c r="P101" s="44"/>
      <c r="Q101" s="45"/>
      <c r="R101" s="45"/>
      <c r="S101" s="44"/>
      <c r="T101" s="44"/>
      <c r="U101" s="44"/>
      <c r="V101" s="44"/>
      <c r="W101" s="44"/>
      <c r="X101" s="45"/>
      <c r="Y101" s="46"/>
      <c r="Z101" s="45"/>
      <c r="AA101" s="103"/>
      <c r="AB101" s="9"/>
      <c r="AC101" s="48">
        <f t="shared" si="63"/>
        <v>0</v>
      </c>
      <c r="AD101" s="48">
        <f t="shared" si="64"/>
        <v>0</v>
      </c>
      <c r="AE101" s="48">
        <f t="shared" si="65"/>
        <v>0</v>
      </c>
      <c r="AF101" s="48">
        <f t="shared" si="88"/>
        <v>0</v>
      </c>
      <c r="AG101" s="48">
        <f t="shared" si="66"/>
        <v>0</v>
      </c>
      <c r="AH101" s="14" t="str">
        <f>IF(I101="","",申込書!$AB$6)</f>
        <v/>
      </c>
      <c r="AI101" s="49" t="str">
        <f t="shared" si="67"/>
        <v/>
      </c>
      <c r="AJ101" s="49" t="str">
        <f t="shared" si="68"/>
        <v/>
      </c>
      <c r="AK101" s="50"/>
      <c r="AR101">
        <v>196</v>
      </c>
      <c r="AS101">
        <f t="shared" si="98"/>
        <v>0</v>
      </c>
      <c r="AT101" t="str">
        <f t="shared" si="99"/>
        <v/>
      </c>
      <c r="AU101">
        <f t="shared" si="69"/>
        <v>0</v>
      </c>
      <c r="AV101" t="str">
        <f t="shared" si="70"/>
        <v/>
      </c>
      <c r="AW101" t="str">
        <f t="shared" si="71"/>
        <v/>
      </c>
      <c r="AX101">
        <f t="shared" si="89"/>
        <v>75</v>
      </c>
      <c r="AY101">
        <f t="shared" si="90"/>
        <v>12</v>
      </c>
      <c r="AZ101">
        <v>5</v>
      </c>
      <c r="BA101" t="str">
        <f t="shared" si="72"/>
        <v xml:space="preserve"> </v>
      </c>
      <c r="BB101">
        <v>196</v>
      </c>
      <c r="BC101" t="str">
        <f t="shared" si="91"/>
        <v/>
      </c>
      <c r="BD101" t="str">
        <f t="shared" si="73"/>
        <v>19000100</v>
      </c>
      <c r="BE101" t="str">
        <f t="shared" si="74"/>
        <v/>
      </c>
      <c r="BF101" t="str">
        <f t="shared" si="75"/>
        <v/>
      </c>
      <c r="BG101" t="str">
        <f t="shared" si="76"/>
        <v/>
      </c>
      <c r="BH101">
        <f t="shared" si="77"/>
        <v>0</v>
      </c>
      <c r="BI101">
        <f t="shared" si="78"/>
        <v>0</v>
      </c>
      <c r="BJ101" t="str">
        <f t="shared" si="92"/>
        <v/>
      </c>
      <c r="BK101" s="27" t="str">
        <f>IF(M101="","",VLOOKUP(M101,男子申込一覧表!$AM$6:$AP$10,2,0))</f>
        <v/>
      </c>
      <c r="BL101" s="27" t="str">
        <f>IF(P101="","",VLOOKUP(P101,男子申込一覧表!$AM$6:$AP$10,2,0))</f>
        <v/>
      </c>
      <c r="BM101" s="27" t="str">
        <f>IF(S101="","",VLOOKUP(S101,#REF!,2,0)+IF(AZ101=0,1,0))</f>
        <v/>
      </c>
      <c r="BN101" s="27" t="str">
        <f>IF(M101="","",VLOOKUP(M101,男子申込一覧表!$AM$6:$AP$10,3,0))</f>
        <v/>
      </c>
      <c r="BO101" s="27" t="str">
        <f>IF(M101="","",VLOOKUP(M101,男子申込一覧表!$AM$6:$AP$10,4,0))</f>
        <v/>
      </c>
      <c r="BP101" s="27">
        <f t="shared" si="100"/>
        <v>0</v>
      </c>
      <c r="BQ101" s="27" t="str">
        <f>IF(P101="","",VLOOKUP(P101,男子申込一覧表!$AM$6:$AP$9,3,0))</f>
        <v/>
      </c>
      <c r="BR101" s="27" t="str">
        <f>IF(P101="","",VLOOKUP(P101,男子申込一覧表!$AM$6:$AP$9,4,0))</f>
        <v/>
      </c>
      <c r="BS101" s="27">
        <f t="shared" si="101"/>
        <v>0</v>
      </c>
      <c r="BT101" s="27" t="str">
        <f>IF(S101="","",VLOOKUP(S101,#REF!,3,0))</f>
        <v/>
      </c>
      <c r="BU101" s="27" t="str">
        <f>IF(S101="","",VLOOKUP(S101,#REF!,4,0))</f>
        <v/>
      </c>
      <c r="BV101" s="27" t="str">
        <f t="shared" si="81"/>
        <v>999:99.99</v>
      </c>
      <c r="BW101" s="27" t="str">
        <f t="shared" si="82"/>
        <v>999:99.99</v>
      </c>
      <c r="BX101" s="27" t="str">
        <f t="shared" si="83"/>
        <v>999:99.99</v>
      </c>
      <c r="BY101" s="58" t="str">
        <f t="shared" si="84"/>
        <v>1980/1/1</v>
      </c>
      <c r="CH101" s="3" t="str">
        <f t="shared" si="93"/>
        <v/>
      </c>
      <c r="CI101" s="3" t="str">
        <f t="shared" si="94"/>
        <v/>
      </c>
      <c r="CJ101" s="3">
        <f t="shared" si="95"/>
        <v>0</v>
      </c>
      <c r="CK101" s="3" t="str">
        <f t="shared" si="96"/>
        <v/>
      </c>
      <c r="CL101" s="3">
        <f t="shared" si="97"/>
        <v>0</v>
      </c>
      <c r="CM101" s="3">
        <v>1</v>
      </c>
    </row>
    <row r="102" spans="1:91" ht="24.75" customHeight="1">
      <c r="A102" s="33" t="str">
        <f t="shared" si="62"/>
        <v/>
      </c>
      <c r="B102" s="42"/>
      <c r="C102" s="93" t="str">
        <f t="shared" si="85"/>
        <v/>
      </c>
      <c r="D102" s="43"/>
      <c r="E102" s="43"/>
      <c r="F102" s="43"/>
      <c r="G102" s="33" t="str">
        <f t="shared" si="86"/>
        <v/>
      </c>
      <c r="H102" s="84" t="str">
        <f t="shared" si="87"/>
        <v/>
      </c>
      <c r="I102" s="44"/>
      <c r="J102" s="44"/>
      <c r="K102" s="44"/>
      <c r="L102" s="44"/>
      <c r="M102" s="44"/>
      <c r="N102" s="45"/>
      <c r="O102" s="45"/>
      <c r="P102" s="44"/>
      <c r="Q102" s="45"/>
      <c r="R102" s="45"/>
      <c r="S102" s="44"/>
      <c r="T102" s="44"/>
      <c r="U102" s="44"/>
      <c r="V102" s="44"/>
      <c r="W102" s="44"/>
      <c r="X102" s="45"/>
      <c r="Y102" s="46"/>
      <c r="Z102" s="45"/>
      <c r="AA102" s="103"/>
      <c r="AB102" s="9"/>
      <c r="AC102" s="48">
        <f t="shared" si="63"/>
        <v>0</v>
      </c>
      <c r="AD102" s="48">
        <f t="shared" si="64"/>
        <v>0</v>
      </c>
      <c r="AE102" s="48">
        <f t="shared" si="65"/>
        <v>0</v>
      </c>
      <c r="AF102" s="48">
        <f t="shared" si="88"/>
        <v>0</v>
      </c>
      <c r="AG102" s="48">
        <f t="shared" si="66"/>
        <v>0</v>
      </c>
      <c r="AH102" s="14" t="str">
        <f>IF(I102="","",申込書!$AB$6)</f>
        <v/>
      </c>
      <c r="AI102" s="49" t="str">
        <f t="shared" si="67"/>
        <v/>
      </c>
      <c r="AJ102" s="49" t="str">
        <f t="shared" si="68"/>
        <v/>
      </c>
      <c r="AK102" s="50"/>
      <c r="AR102">
        <v>197</v>
      </c>
      <c r="AS102">
        <f t="shared" si="98"/>
        <v>0</v>
      </c>
      <c r="AT102" t="str">
        <f t="shared" si="99"/>
        <v/>
      </c>
      <c r="AU102">
        <f t="shared" si="69"/>
        <v>0</v>
      </c>
      <c r="AV102" t="str">
        <f t="shared" ref="AV102:AV105" si="102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ref="AW102:AW105" si="103">IF(AV102="","",I102&amp;"  "&amp;J102)</f>
        <v/>
      </c>
      <c r="AX102">
        <f t="shared" si="89"/>
        <v>75</v>
      </c>
      <c r="AY102">
        <f t="shared" si="90"/>
        <v>12</v>
      </c>
      <c r="AZ102">
        <v>5</v>
      </c>
      <c r="BA102" t="str">
        <f t="shared" si="72"/>
        <v xml:space="preserve"> </v>
      </c>
      <c r="BB102">
        <v>197</v>
      </c>
      <c r="BC102" t="str">
        <f t="shared" si="91"/>
        <v/>
      </c>
      <c r="BD102" t="str">
        <f t="shared" si="73"/>
        <v>19000100</v>
      </c>
      <c r="BE102" t="str">
        <f t="shared" si="74"/>
        <v/>
      </c>
      <c r="BF102" t="str">
        <f t="shared" si="75"/>
        <v/>
      </c>
      <c r="BG102" t="str">
        <f t="shared" si="76"/>
        <v/>
      </c>
      <c r="BH102">
        <f t="shared" si="77"/>
        <v>0</v>
      </c>
      <c r="BI102">
        <f t="shared" si="78"/>
        <v>0</v>
      </c>
      <c r="BJ102" t="str">
        <f t="shared" si="92"/>
        <v/>
      </c>
      <c r="BK102" s="27" t="str">
        <f>IF(M102="","",VLOOKUP(M102,男子申込一覧表!$AM$6:$AP$10,2,0))</f>
        <v/>
      </c>
      <c r="BL102" s="27" t="str">
        <f>IF(P102="","",VLOOKUP(P102,男子申込一覧表!$AM$6:$AP$10,2,0))</f>
        <v/>
      </c>
      <c r="BM102" s="27" t="str">
        <f>IF(S102="","",VLOOKUP(S102,#REF!,2,0)+IF(AZ102=0,1,0))</f>
        <v/>
      </c>
      <c r="BN102" s="27" t="str">
        <f>IF(M102="","",VLOOKUP(M102,男子申込一覧表!$AM$6:$AP$10,3,0))</f>
        <v/>
      </c>
      <c r="BO102" s="27" t="str">
        <f>IF(M102="","",VLOOKUP(M102,男子申込一覧表!$AM$6:$AP$10,4,0))</f>
        <v/>
      </c>
      <c r="BP102" s="27">
        <f t="shared" si="100"/>
        <v>0</v>
      </c>
      <c r="BQ102" s="27" t="str">
        <f>IF(P102="","",VLOOKUP(P102,男子申込一覧表!$AM$6:$AP$9,3,0))</f>
        <v/>
      </c>
      <c r="BR102" s="27" t="str">
        <f>IF(P102="","",VLOOKUP(P102,男子申込一覧表!$AM$6:$AP$9,4,0))</f>
        <v/>
      </c>
      <c r="BS102" s="27">
        <f t="shared" si="101"/>
        <v>0</v>
      </c>
      <c r="BT102" s="27" t="str">
        <f>IF(S102="","",VLOOKUP(S102,#REF!,3,0))</f>
        <v/>
      </c>
      <c r="BU102" s="27" t="str">
        <f>IF(S102="","",VLOOKUP(S102,#REF!,4,0))</f>
        <v/>
      </c>
      <c r="BV102" s="27" t="str">
        <f t="shared" si="81"/>
        <v>999:99.99</v>
      </c>
      <c r="BW102" s="27" t="str">
        <f t="shared" si="82"/>
        <v>999:99.99</v>
      </c>
      <c r="BX102" s="27" t="str">
        <f t="shared" si="83"/>
        <v>999:99.99</v>
      </c>
      <c r="BY102" s="58" t="str">
        <f t="shared" si="84"/>
        <v>1980/1/1</v>
      </c>
      <c r="CH102" s="3" t="str">
        <f t="shared" si="93"/>
        <v/>
      </c>
      <c r="CI102" s="3" t="str">
        <f t="shared" si="94"/>
        <v/>
      </c>
      <c r="CJ102" s="3">
        <f t="shared" si="95"/>
        <v>0</v>
      </c>
      <c r="CK102" s="3" t="str">
        <f t="shared" si="96"/>
        <v/>
      </c>
      <c r="CL102" s="3">
        <f t="shared" si="97"/>
        <v>0</v>
      </c>
      <c r="CM102" s="3">
        <v>1</v>
      </c>
    </row>
    <row r="103" spans="1:91" ht="24.75" customHeight="1">
      <c r="A103" s="33" t="str">
        <f t="shared" si="62"/>
        <v/>
      </c>
      <c r="B103" s="42"/>
      <c r="C103" s="93" t="str">
        <f t="shared" si="85"/>
        <v/>
      </c>
      <c r="D103" s="43"/>
      <c r="E103" s="43"/>
      <c r="F103" s="43"/>
      <c r="G103" s="33" t="str">
        <f t="shared" si="86"/>
        <v/>
      </c>
      <c r="H103" s="84" t="str">
        <f t="shared" si="87"/>
        <v/>
      </c>
      <c r="I103" s="44"/>
      <c r="J103" s="44"/>
      <c r="K103" s="44"/>
      <c r="L103" s="44"/>
      <c r="M103" s="44"/>
      <c r="N103" s="45"/>
      <c r="O103" s="45"/>
      <c r="P103" s="44"/>
      <c r="Q103" s="45"/>
      <c r="R103" s="45"/>
      <c r="S103" s="44"/>
      <c r="T103" s="44"/>
      <c r="U103" s="44"/>
      <c r="V103" s="44"/>
      <c r="W103" s="44"/>
      <c r="X103" s="45"/>
      <c r="Y103" s="46"/>
      <c r="Z103" s="45"/>
      <c r="AA103" s="103"/>
      <c r="AB103" s="9"/>
      <c r="AC103" s="48">
        <f t="shared" si="63"/>
        <v>0</v>
      </c>
      <c r="AD103" s="48">
        <f t="shared" si="64"/>
        <v>0</v>
      </c>
      <c r="AE103" s="48">
        <f t="shared" si="65"/>
        <v>0</v>
      </c>
      <c r="AF103" s="48">
        <f t="shared" si="88"/>
        <v>0</v>
      </c>
      <c r="AG103" s="48">
        <f t="shared" si="66"/>
        <v>0</v>
      </c>
      <c r="AH103" s="14" t="str">
        <f>IF(I103="","",申込書!$AB$6)</f>
        <v/>
      </c>
      <c r="AI103" s="49" t="str">
        <f t="shared" si="67"/>
        <v/>
      </c>
      <c r="AJ103" s="49" t="str">
        <f t="shared" si="68"/>
        <v/>
      </c>
      <c r="AK103" s="50"/>
      <c r="AR103">
        <v>198</v>
      </c>
      <c r="AS103">
        <f t="shared" si="98"/>
        <v>0</v>
      </c>
      <c r="AT103" t="str">
        <f t="shared" si="99"/>
        <v/>
      </c>
      <c r="AU103">
        <f t="shared" si="69"/>
        <v>0</v>
      </c>
      <c r="AV103" t="str">
        <f t="shared" si="102"/>
        <v/>
      </c>
      <c r="AW103" t="str">
        <f t="shared" si="103"/>
        <v/>
      </c>
      <c r="AX103">
        <f t="shared" si="89"/>
        <v>75</v>
      </c>
      <c r="AY103">
        <f t="shared" si="90"/>
        <v>12</v>
      </c>
      <c r="AZ103">
        <v>5</v>
      </c>
      <c r="BA103" t="str">
        <f t="shared" si="72"/>
        <v xml:space="preserve"> </v>
      </c>
      <c r="BB103">
        <v>198</v>
      </c>
      <c r="BC103" t="str">
        <f t="shared" si="91"/>
        <v/>
      </c>
      <c r="BD103" t="str">
        <f t="shared" si="73"/>
        <v>19000100</v>
      </c>
      <c r="BE103" t="str">
        <f t="shared" si="74"/>
        <v/>
      </c>
      <c r="BF103" t="str">
        <f t="shared" si="75"/>
        <v/>
      </c>
      <c r="BG103" t="str">
        <f t="shared" si="76"/>
        <v/>
      </c>
      <c r="BH103">
        <f t="shared" si="77"/>
        <v>0</v>
      </c>
      <c r="BI103">
        <f t="shared" si="78"/>
        <v>0</v>
      </c>
      <c r="BJ103" t="str">
        <f t="shared" si="92"/>
        <v/>
      </c>
      <c r="BK103" s="27" t="str">
        <f>IF(M103="","",VLOOKUP(M103,男子申込一覧表!$AM$6:$AP$10,2,0))</f>
        <v/>
      </c>
      <c r="BL103" s="27" t="str">
        <f>IF(P103="","",VLOOKUP(P103,男子申込一覧表!$AM$6:$AP$10,2,0))</f>
        <v/>
      </c>
      <c r="BM103" s="27" t="str">
        <f>IF(S103="","",VLOOKUP(S103,#REF!,2,0)+IF(AZ103=0,1,0))</f>
        <v/>
      </c>
      <c r="BN103" s="27" t="str">
        <f>IF(M103="","",VLOOKUP(M103,男子申込一覧表!$AM$6:$AP$10,3,0))</f>
        <v/>
      </c>
      <c r="BO103" s="27" t="str">
        <f>IF(M103="","",VLOOKUP(M103,男子申込一覧表!$AM$6:$AP$10,4,0))</f>
        <v/>
      </c>
      <c r="BP103" s="27">
        <f t="shared" si="100"/>
        <v>0</v>
      </c>
      <c r="BQ103" s="27" t="str">
        <f>IF(P103="","",VLOOKUP(P103,男子申込一覧表!$AM$6:$AP$9,3,0))</f>
        <v/>
      </c>
      <c r="BR103" s="27" t="str">
        <f>IF(P103="","",VLOOKUP(P103,男子申込一覧表!$AM$6:$AP$9,4,0))</f>
        <v/>
      </c>
      <c r="BS103" s="27">
        <f t="shared" si="101"/>
        <v>0</v>
      </c>
      <c r="BT103" s="27" t="str">
        <f>IF(S103="","",VLOOKUP(S103,#REF!,3,0))</f>
        <v/>
      </c>
      <c r="BU103" s="27" t="str">
        <f>IF(S103="","",VLOOKUP(S103,#REF!,4,0))</f>
        <v/>
      </c>
      <c r="BV103" s="27" t="str">
        <f t="shared" si="81"/>
        <v>999:99.99</v>
      </c>
      <c r="BW103" s="27" t="str">
        <f t="shared" si="82"/>
        <v>999:99.99</v>
      </c>
      <c r="BX103" s="27" t="str">
        <f t="shared" si="83"/>
        <v>999:99.99</v>
      </c>
      <c r="BY103" s="58" t="str">
        <f t="shared" si="84"/>
        <v>1980/1/1</v>
      </c>
      <c r="CH103" s="3" t="str">
        <f t="shared" si="93"/>
        <v/>
      </c>
      <c r="CI103" s="3" t="str">
        <f t="shared" si="94"/>
        <v/>
      </c>
      <c r="CJ103" s="3">
        <f t="shared" si="95"/>
        <v>0</v>
      </c>
      <c r="CK103" s="3" t="str">
        <f t="shared" si="96"/>
        <v/>
      </c>
      <c r="CL103" s="3">
        <f t="shared" si="97"/>
        <v>0</v>
      </c>
      <c r="CM103" s="3">
        <v>1</v>
      </c>
    </row>
    <row r="104" spans="1:91" ht="24.75" customHeight="1">
      <c r="A104" s="33" t="str">
        <f t="shared" ref="A104:A105" si="104">IF(B104="","",A103+1)</f>
        <v/>
      </c>
      <c r="B104" s="42"/>
      <c r="C104" s="93" t="str">
        <f t="shared" si="85"/>
        <v/>
      </c>
      <c r="D104" s="43"/>
      <c r="E104" s="43"/>
      <c r="F104" s="43"/>
      <c r="G104" s="33" t="str">
        <f t="shared" si="86"/>
        <v/>
      </c>
      <c r="H104" s="84" t="str">
        <f t="shared" si="87"/>
        <v/>
      </c>
      <c r="I104" s="44"/>
      <c r="J104" s="44"/>
      <c r="K104" s="44"/>
      <c r="L104" s="44"/>
      <c r="M104" s="44"/>
      <c r="N104" s="45"/>
      <c r="O104" s="45"/>
      <c r="P104" s="44"/>
      <c r="Q104" s="45"/>
      <c r="R104" s="45"/>
      <c r="S104" s="44"/>
      <c r="T104" s="44"/>
      <c r="U104" s="44"/>
      <c r="V104" s="44"/>
      <c r="W104" s="44"/>
      <c r="X104" s="45"/>
      <c r="Y104" s="46"/>
      <c r="Z104" s="45"/>
      <c r="AA104" s="103"/>
      <c r="AB104" s="9"/>
      <c r="AC104" s="48">
        <f t="shared" si="63"/>
        <v>0</v>
      </c>
      <c r="AD104" s="48">
        <f t="shared" ref="AD104:AD105" si="105">IF(P104="",0,1)</f>
        <v>0</v>
      </c>
      <c r="AE104" s="48">
        <f t="shared" si="65"/>
        <v>0</v>
      </c>
      <c r="AF104" s="48">
        <f t="shared" si="88"/>
        <v>0</v>
      </c>
      <c r="AG104" s="48">
        <f t="shared" si="66"/>
        <v>0</v>
      </c>
      <c r="AH104" s="14" t="str">
        <f>IF(I104="","",申込書!$AB$6)</f>
        <v/>
      </c>
      <c r="AI104" s="49" t="str">
        <f t="shared" si="67"/>
        <v/>
      </c>
      <c r="AJ104" s="49" t="str">
        <f t="shared" si="68"/>
        <v/>
      </c>
      <c r="AK104" s="50"/>
      <c r="AR104">
        <v>199</v>
      </c>
      <c r="AS104">
        <f t="shared" si="98"/>
        <v>0</v>
      </c>
      <c r="AT104" t="str">
        <f t="shared" si="99"/>
        <v/>
      </c>
      <c r="AU104">
        <f t="shared" ref="AU104:AU105" si="106">LEN(TRIM(I104))+LEN(TRIM(J104))</f>
        <v>0</v>
      </c>
      <c r="AV104" t="str">
        <f t="shared" si="102"/>
        <v/>
      </c>
      <c r="AW104" t="str">
        <f t="shared" si="103"/>
        <v/>
      </c>
      <c r="AX104">
        <f t="shared" si="89"/>
        <v>75</v>
      </c>
      <c r="AY104">
        <f t="shared" si="90"/>
        <v>12</v>
      </c>
      <c r="AZ104">
        <v>5</v>
      </c>
      <c r="BA104" t="str">
        <f t="shared" ref="BA104:BA105" si="107">K104&amp;" "&amp;L104</f>
        <v xml:space="preserve"> </v>
      </c>
      <c r="BB104">
        <v>199</v>
      </c>
      <c r="BC104" t="str">
        <f t="shared" si="91"/>
        <v/>
      </c>
      <c r="BD104" t="str">
        <f t="shared" si="73"/>
        <v>19000100</v>
      </c>
      <c r="BE104" t="str">
        <f t="shared" si="74"/>
        <v/>
      </c>
      <c r="BF104" t="str">
        <f t="shared" si="75"/>
        <v/>
      </c>
      <c r="BG104" t="str">
        <f t="shared" si="76"/>
        <v/>
      </c>
      <c r="BH104">
        <f t="shared" si="77"/>
        <v>0</v>
      </c>
      <c r="BI104">
        <f t="shared" si="78"/>
        <v>0</v>
      </c>
      <c r="BJ104" t="str">
        <f t="shared" si="92"/>
        <v/>
      </c>
      <c r="BK104" s="27" t="str">
        <f>IF(M104="","",VLOOKUP(M104,男子申込一覧表!$AM$6:$AP$10,2,0))</f>
        <v/>
      </c>
      <c r="BL104" s="27" t="str">
        <f>IF(P104="","",VLOOKUP(P104,男子申込一覧表!$AM$6:$AP$10,2,0))</f>
        <v/>
      </c>
      <c r="BM104" s="27" t="str">
        <f>IF(S104="","",VLOOKUP(S104,#REF!,2,0)+IF(AZ104=0,1,0))</f>
        <v/>
      </c>
      <c r="BN104" s="27" t="str">
        <f>IF(M104="","",VLOOKUP(M104,男子申込一覧表!$AM$6:$AP$10,3,0))</f>
        <v/>
      </c>
      <c r="BO104" s="27" t="str">
        <f>IF(M104="","",VLOOKUP(M104,男子申込一覧表!$AM$6:$AP$10,4,0))</f>
        <v/>
      </c>
      <c r="BP104" s="27">
        <f t="shared" si="100"/>
        <v>0</v>
      </c>
      <c r="BQ104" s="27" t="str">
        <f>IF(P104="","",VLOOKUP(P104,男子申込一覧表!$AM$6:$AP$9,3,0))</f>
        <v/>
      </c>
      <c r="BR104" s="27" t="str">
        <f>IF(P104="","",VLOOKUP(P104,男子申込一覧表!$AM$6:$AP$9,4,0))</f>
        <v/>
      </c>
      <c r="BS104" s="27">
        <f t="shared" si="101"/>
        <v>0</v>
      </c>
      <c r="BT104" s="27" t="str">
        <f>IF(S104="","",VLOOKUP(S104,#REF!,3,0))</f>
        <v/>
      </c>
      <c r="BU104" s="27" t="str">
        <f>IF(S104="","",VLOOKUP(S104,#REF!,4,0))</f>
        <v/>
      </c>
      <c r="BV104" s="27" t="str">
        <f t="shared" si="81"/>
        <v>999:99.99</v>
      </c>
      <c r="BW104" s="27" t="str">
        <f t="shared" si="82"/>
        <v>999:99.99</v>
      </c>
      <c r="BX104" s="27" t="str">
        <f t="shared" si="83"/>
        <v>999:99.99</v>
      </c>
      <c r="BY104" s="58" t="str">
        <f t="shared" si="84"/>
        <v>1980/1/1</v>
      </c>
      <c r="CH104" s="3" t="str">
        <f t="shared" si="93"/>
        <v/>
      </c>
      <c r="CI104" s="3" t="str">
        <f t="shared" si="94"/>
        <v/>
      </c>
      <c r="CJ104" s="3">
        <f t="shared" si="95"/>
        <v>0</v>
      </c>
      <c r="CK104" s="3" t="str">
        <f t="shared" si="96"/>
        <v/>
      </c>
      <c r="CL104" s="3">
        <f t="shared" si="97"/>
        <v>0</v>
      </c>
      <c r="CM104" s="3">
        <v>1</v>
      </c>
    </row>
    <row r="105" spans="1:91" ht="24.75" customHeight="1">
      <c r="A105" s="33" t="str">
        <f t="shared" si="104"/>
        <v/>
      </c>
      <c r="B105" s="42"/>
      <c r="C105" s="93" t="str">
        <f t="shared" si="85"/>
        <v/>
      </c>
      <c r="D105" s="43"/>
      <c r="E105" s="43"/>
      <c r="F105" s="43"/>
      <c r="G105" s="33" t="str">
        <f t="shared" si="86"/>
        <v/>
      </c>
      <c r="H105" s="84" t="str">
        <f t="shared" si="87"/>
        <v/>
      </c>
      <c r="I105" s="44"/>
      <c r="J105" s="44"/>
      <c r="K105" s="44"/>
      <c r="L105" s="44"/>
      <c r="M105" s="44"/>
      <c r="N105" s="45"/>
      <c r="O105" s="45"/>
      <c r="P105" s="44"/>
      <c r="Q105" s="45"/>
      <c r="R105" s="45"/>
      <c r="S105" s="44"/>
      <c r="T105" s="44"/>
      <c r="U105" s="44"/>
      <c r="V105" s="44"/>
      <c r="W105" s="44"/>
      <c r="X105" s="45"/>
      <c r="Y105" s="46"/>
      <c r="Z105" s="45"/>
      <c r="AA105" s="103"/>
      <c r="AB105" s="9"/>
      <c r="AC105" s="48">
        <f t="shared" si="63"/>
        <v>0</v>
      </c>
      <c r="AD105" s="48">
        <f t="shared" si="105"/>
        <v>0</v>
      </c>
      <c r="AE105" s="48">
        <f t="shared" si="65"/>
        <v>0</v>
      </c>
      <c r="AF105" s="48">
        <f t="shared" si="88"/>
        <v>0</v>
      </c>
      <c r="AG105" s="48">
        <f t="shared" si="66"/>
        <v>0</v>
      </c>
      <c r="AH105" s="14" t="str">
        <f>IF(I105="","",申込書!$AB$6)</f>
        <v/>
      </c>
      <c r="AI105" s="49" t="str">
        <f t="shared" si="67"/>
        <v/>
      </c>
      <c r="AJ105" s="49" t="str">
        <f t="shared" si="68"/>
        <v/>
      </c>
      <c r="AK105" s="50"/>
      <c r="AR105">
        <v>200</v>
      </c>
      <c r="AS105">
        <f t="shared" si="98"/>
        <v>0</v>
      </c>
      <c r="AT105" t="str">
        <f t="shared" si="99"/>
        <v/>
      </c>
      <c r="AU105">
        <f t="shared" si="106"/>
        <v>0</v>
      </c>
      <c r="AV105" t="str">
        <f t="shared" si="102"/>
        <v/>
      </c>
      <c r="AW105" t="str">
        <f t="shared" si="103"/>
        <v/>
      </c>
      <c r="AX105">
        <f t="shared" si="89"/>
        <v>75</v>
      </c>
      <c r="AY105">
        <f t="shared" si="90"/>
        <v>12</v>
      </c>
      <c r="AZ105">
        <v>5</v>
      </c>
      <c r="BA105" t="str">
        <f t="shared" si="107"/>
        <v xml:space="preserve"> </v>
      </c>
      <c r="BB105">
        <v>200</v>
      </c>
      <c r="BC105" t="str">
        <f t="shared" si="91"/>
        <v/>
      </c>
      <c r="BD105" t="str">
        <f t="shared" si="73"/>
        <v>19000100</v>
      </c>
      <c r="BE105" t="str">
        <f t="shared" si="74"/>
        <v/>
      </c>
      <c r="BF105" t="str">
        <f t="shared" si="75"/>
        <v/>
      </c>
      <c r="BG105" t="str">
        <f t="shared" si="76"/>
        <v/>
      </c>
      <c r="BH105">
        <f t="shared" si="77"/>
        <v>0</v>
      </c>
      <c r="BI105">
        <f t="shared" si="78"/>
        <v>0</v>
      </c>
      <c r="BJ105" t="str">
        <f t="shared" si="92"/>
        <v/>
      </c>
      <c r="BK105" s="27" t="str">
        <f>IF(M105="","",VLOOKUP(M105,男子申込一覧表!$AM$6:$AP$10,2,0))</f>
        <v/>
      </c>
      <c r="BL105" s="27" t="str">
        <f>IF(P105="","",VLOOKUP(P105,男子申込一覧表!$AM$6:$AP$10,2,0))</f>
        <v/>
      </c>
      <c r="BM105" s="27" t="str">
        <f>IF(S105="","",VLOOKUP(S105,#REF!,2,0)+IF(AZ105=0,1,0))</f>
        <v/>
      </c>
      <c r="BN105" s="27" t="str">
        <f>IF(M105="","",VLOOKUP(M105,男子申込一覧表!$AM$6:$AP$10,3,0))</f>
        <v/>
      </c>
      <c r="BO105" s="27" t="str">
        <f>IF(M105="","",VLOOKUP(M105,男子申込一覧表!$AM$6:$AP$10,4,0))</f>
        <v/>
      </c>
      <c r="BP105" s="27">
        <f t="shared" si="100"/>
        <v>0</v>
      </c>
      <c r="BQ105" s="27" t="str">
        <f>IF(P105="","",VLOOKUP(P105,男子申込一覧表!$AM$6:$AP$9,3,0))</f>
        <v/>
      </c>
      <c r="BR105" s="27" t="str">
        <f>IF(P105="","",VLOOKUP(P105,男子申込一覧表!$AM$6:$AP$9,4,0))</f>
        <v/>
      </c>
      <c r="BS105" s="27">
        <f t="shared" si="101"/>
        <v>0</v>
      </c>
      <c r="BT105" s="27" t="str">
        <f>IF(S105="","",VLOOKUP(S105,#REF!,3,0))</f>
        <v/>
      </c>
      <c r="BU105" s="27" t="str">
        <f>IF(S105="","",VLOOKUP(S105,#REF!,4,0))</f>
        <v/>
      </c>
      <c r="BV105" s="27" t="str">
        <f t="shared" si="81"/>
        <v>999:99.99</v>
      </c>
      <c r="BW105" s="27" t="str">
        <f t="shared" si="82"/>
        <v>999:99.99</v>
      </c>
      <c r="BX105" s="27" t="str">
        <f t="shared" si="83"/>
        <v>999:99.99</v>
      </c>
      <c r="BY105" s="58" t="str">
        <f t="shared" si="84"/>
        <v>1980/1/1</v>
      </c>
      <c r="CH105" s="3" t="str">
        <f t="shared" si="93"/>
        <v/>
      </c>
      <c r="CI105" s="3" t="str">
        <f t="shared" si="94"/>
        <v/>
      </c>
      <c r="CJ105" s="3">
        <f t="shared" si="95"/>
        <v>0</v>
      </c>
      <c r="CK105" s="3" t="str">
        <f t="shared" si="96"/>
        <v/>
      </c>
      <c r="CL105" s="3">
        <f t="shared" si="97"/>
        <v>0</v>
      </c>
      <c r="CM105" s="3">
        <v>1</v>
      </c>
    </row>
    <row r="106" spans="1:91" ht="16.5" customHeight="1">
      <c r="AF106" s="22">
        <f>100-COUNTIF(B6:B105,"")</f>
        <v>0</v>
      </c>
      <c r="BP106" s="27">
        <f>IF(O106="オープン",5,0)</f>
        <v>0</v>
      </c>
      <c r="BS106" s="27">
        <f t="shared" si="101"/>
        <v>0</v>
      </c>
    </row>
    <row r="107" spans="1:91" ht="16.5" customHeight="1">
      <c r="AF107" s="22">
        <f>SUM(AF6:AF105)</f>
        <v>0</v>
      </c>
      <c r="BP107" s="27">
        <f t="shared" ref="BP107" si="108">IF(O107="オープン",5,0)</f>
        <v>0</v>
      </c>
      <c r="BS107" s="27">
        <f t="shared" si="101"/>
        <v>0</v>
      </c>
    </row>
  </sheetData>
  <sheetProtection algorithmName="SHA-512" hashValue="wiQQUJXgAIziwQV6B44qFYpXiHl1pM6AeT5mUXuLdK2FEBYVlkHSsuqgBREVzVDpeofNs8iOkWcp64Kn0HMaVg==" saltValue="rkWgmaqL510G15plby9p5A==" spinCount="100000" sheet="1" selectLockedCells="1"/>
  <mergeCells count="13">
    <mergeCell ref="A2:B2"/>
    <mergeCell ref="BN4:BP4"/>
    <mergeCell ref="BQ4:BS4"/>
    <mergeCell ref="BT4:BU4"/>
    <mergeCell ref="BV4:BX4"/>
    <mergeCell ref="C4:D4"/>
    <mergeCell ref="P1:R1"/>
    <mergeCell ref="AI5:AJ5"/>
    <mergeCell ref="BK4:BM4"/>
    <mergeCell ref="M4:O4"/>
    <mergeCell ref="P4:R4"/>
    <mergeCell ref="S4:X4"/>
    <mergeCell ref="Y4:Z4"/>
  </mergeCells>
  <phoneticPr fontId="2"/>
  <conditionalFormatting sqref="M6:M105">
    <cfRule type="expression" dxfId="5" priority="1" stopIfTrue="1">
      <formula>$AG6=1</formula>
    </cfRule>
  </conditionalFormatting>
  <conditionalFormatting sqref="P6:P105 S6:W105">
    <cfRule type="expression" dxfId="4" priority="3" stopIfTrue="1">
      <formula>$AG6=1</formula>
    </cfRule>
  </conditionalFormatting>
  <dataValidations count="17">
    <dataValidation type="list" imeMode="on" allowBlank="1" showInputMessage="1" showErrorMessage="1" promptTitle="種別" prompt="「上級」「選手」「成人」を選択して下さい。" sqref="F6:F105" xr:uid="{00000000-0002-0000-0200-000000000000}">
      <formula1>"上級,選手,成人"</formula1>
    </dataValidation>
    <dataValidation type="list" allowBlank="1" showInputMessage="1" showErrorMessage="1" promptTitle="種目選択" prompt="出場種目を選択して下さい。" sqref="S6:W105" xr:uid="{00000000-0002-0000-0200-000001000000}">
      <formula1>#REF!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" xr:uid="{00000000-0002-0000-0200-000002000000}">
      <formula1>TODAY()-0*365</formula1>
    </dataValidation>
    <dataValidation type="list" imeMode="on" allowBlank="1" showInputMessage="1" showErrorMessage="1" promptTitle="写真希望" prompt="写真撮影を_x000a_希望する：○_x000a_希望しない：×" sqref="E6:E105" xr:uid="{00000000-0002-0000-0200-000003000000}">
      <formula1>"○,×"</formula1>
    </dataValidation>
    <dataValidation imeMode="halfKatakana" allowBlank="1" showInputMessage="1" showErrorMessage="1" promptTitle="選手名カナ" prompt="選手の名のフリカナを入力して下さい。_x000a_（半角カタカナ）" sqref="L6:L105" xr:uid="{00000000-0002-0000-0200-000004000000}"/>
    <dataValidation imeMode="halfKatakana" allowBlank="1" showInputMessage="1" showErrorMessage="1" promptTitle="選手姓カナ" prompt="選手の姓のフリカナを入力して下さい。_x000a_（半角カタカナ）" sqref="K6:K105" xr:uid="{00000000-0002-0000-0200-000005000000}"/>
    <dataValidation imeMode="on" allowBlank="1" showInputMessage="1" showErrorMessage="1" promptTitle="姓" prompt="選手の姓を入力して下さい。" sqref="I6:I105" xr:uid="{00000000-0002-0000-0200-000006000000}"/>
    <dataValidation imeMode="on" allowBlank="1" showInputMessage="1" showErrorMessage="1" promptTitle="名" prompt="選手の名を入力して下さい。" sqref="J6:J105" xr:uid="{00000000-0002-0000-0200-000007000000}"/>
    <dataValidation imeMode="on" allowBlank="1" showInputMessage="1" showErrorMessage="1" promptTitle="チーム略称" prompt="ルネサンス以外のチームで登録されている方のチーム略称を入力して下さい。" sqref="Z6:Z105" xr:uid="{00000000-0002-0000-0200-000008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" xr:uid="{00000000-0002-0000-0200-000009000000}">
      <formula1>6</formula1>
    </dataValidation>
    <dataValidation allowBlank="1" showInputMessage="1" showErrorMessage="1" prompt="入力不要" sqref="G6:G105 A6:A105" xr:uid="{00000000-0002-0000-0200-00000A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N6:N105 Q6:Q105" xr:uid="{00000000-0002-0000-0200-00000B000000}">
      <formula1>10</formula1>
      <formula2>2000</formula2>
    </dataValidation>
    <dataValidation imeMode="off" allowBlank="1" showErrorMessage="1" errorTitle="入力確認" error="10秒から20分以内で入力して下さい。_x000a_１分以上の場合は_x000a_1分45秒67→｢145.67｣の形式で_x000a_入力して下さい。" promptTitle="学年" prompt="学年を選んで下さい" sqref="H6:H105" xr:uid="{00000000-0002-0000-0200-00000C000000}"/>
    <dataValidation type="list" imeMode="on" allowBlank="1" showInputMessage="1" showErrorMessage="1" promptTitle="参加区分" prompt="参加区分を選択して下さい。" sqref="D6:D105" xr:uid="{00000000-0002-0000-0200-00000D000000}">
      <formula1>$CS$6:$CS$9</formula1>
    </dataValidation>
    <dataValidation imeMode="off" operator="lessThanOrEqual" allowBlank="1" error="15歳未満は出場出来ません。" promptTitle="入力形式" prompt="例　1943/01/14 の形式で_x000a_入力して下さい。" sqref="C6:C105" xr:uid="{00000000-0002-0000-0200-00000E000000}"/>
    <dataValidation imeMode="on" allowBlank="1" showInputMessage="1" showErrorMessage="1" promptTitle="住所" prompt="現住所を入力してください" sqref="AA6:AA105" xr:uid="{00000000-0002-0000-0200-00000F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200-000010000000}">
      <formula1>$CF$6:$CF$7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種目選択" prompt="出場種目を選択して下さい。" xr:uid="{00000000-0002-0000-0200-000011000000}">
          <x14:formula1>
            <xm:f>男子申込一覧表!$AM$6:$AM$9</xm:f>
          </x14:formula1>
          <xm:sqref>P6:P105</xm:sqref>
        </x14:dataValidation>
        <x14: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xr:uid="{83B821D7-CB70-4D17-8EFA-D995B10CB731}">
          <x14:formula1>
            <xm:f>男子申込一覧表!$AM$6:$AM$10</xm:f>
          </x14:formula1>
          <xm:sqref>M6 M7:M105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K106"/>
  <sheetViews>
    <sheetView showGridLines="0" zoomScaleNormal="100" workbookViewId="0">
      <pane ySplit="5" topLeftCell="A6" activePane="bottomLeft" state="frozen"/>
      <selection pane="bottomLeft" activeCell="C6" sqref="C6"/>
    </sheetView>
  </sheetViews>
  <sheetFormatPr defaultColWidth="9.140625" defaultRowHeight="14.25" customHeight="1"/>
  <cols>
    <col min="1" max="1" width="5.5703125" style="11" customWidth="1"/>
    <col min="2" max="2" width="7.140625" style="11" hidden="1" customWidth="1"/>
    <col min="3" max="3" width="13.85546875" style="11" customWidth="1"/>
    <col min="4" max="4" width="38" customWidth="1"/>
    <col min="5" max="5" width="6" style="11" customWidth="1"/>
    <col min="6" max="6" width="14.28515625" customWidth="1"/>
    <col min="7" max="10" width="12.85546875" hidden="1" customWidth="1"/>
    <col min="11" max="11" width="13.7109375" customWidth="1"/>
    <col min="12" max="13" width="9.140625" style="11" hidden="1" customWidth="1"/>
    <col min="14" max="14" width="9.28515625" hidden="1" customWidth="1"/>
    <col min="15" max="18" width="5.7109375" hidden="1" customWidth="1"/>
    <col min="19" max="33" width="4.7109375" hidden="1" customWidth="1"/>
    <col min="34" max="37" width="6.7109375" style="32" hidden="1" customWidth="1"/>
    <col min="38" max="42" width="4.7109375" style="32" hidden="1" customWidth="1"/>
    <col min="43" max="43" width="6.42578125" style="32" hidden="1" customWidth="1"/>
    <col min="44" max="49" width="4.7109375" hidden="1" customWidth="1"/>
    <col min="50" max="50" width="34.140625" hidden="1" customWidth="1"/>
    <col min="51" max="52" width="7.28515625" hidden="1" customWidth="1"/>
    <col min="53" max="56" width="9.140625" hidden="1" customWidth="1"/>
    <col min="57" max="58" width="12.5703125" hidden="1" customWidth="1"/>
    <col min="59" max="60" width="5.28515625" hidden="1" customWidth="1"/>
    <col min="61" max="61" width="6.7109375" hidden="1" customWidth="1"/>
    <col min="62" max="62" width="9.140625" hidden="1" customWidth="1"/>
    <col min="63" max="63" width="10.28515625" hidden="1" customWidth="1"/>
    <col min="64" max="89" width="3.7109375" hidden="1" customWidth="1"/>
    <col min="90" max="98" width="0" hidden="1" customWidth="1"/>
  </cols>
  <sheetData>
    <row r="1" spans="1:76" ht="14.25" customHeight="1">
      <c r="A1" s="2" t="str">
        <f>申込書!B1</f>
        <v>第16回岐阜県民スポーツ大会水泳競技大会</v>
      </c>
      <c r="B1" s="2"/>
      <c r="F1" s="2"/>
      <c r="G1" s="2"/>
      <c r="I1" s="127" t="s">
        <v>35</v>
      </c>
      <c r="J1" s="129"/>
    </row>
    <row r="2" spans="1:76" ht="14.25" customHeight="1">
      <c r="A2" s="2" t="s">
        <v>188</v>
      </c>
      <c r="G2" s="5"/>
      <c r="I2" s="5" t="s">
        <v>34</v>
      </c>
      <c r="J2" s="5"/>
    </row>
    <row r="3" spans="1:76" ht="14.25" customHeight="1">
      <c r="A3" s="162" t="str">
        <f>申込書!AB6</f>
        <v/>
      </c>
      <c r="B3" s="162"/>
      <c r="C3" s="162"/>
      <c r="D3" s="81" t="s">
        <v>34</v>
      </c>
      <c r="E3" s="67"/>
      <c r="F3" s="173"/>
      <c r="G3" s="173"/>
      <c r="I3" s="171" t="s">
        <v>150</v>
      </c>
      <c r="J3" s="171"/>
    </row>
    <row r="4" spans="1:76" ht="14.25" customHeight="1">
      <c r="A4" s="1" t="str">
        <f>IF(申込書!C6="","チーム登録を行って下さい",申込書!C6)</f>
        <v>チーム登録を行って下さい</v>
      </c>
      <c r="C4" s="12"/>
      <c r="D4" s="2"/>
      <c r="E4" s="12"/>
      <c r="H4" s="21" t="s">
        <v>33</v>
      </c>
      <c r="L4" s="12"/>
      <c r="M4" s="12"/>
      <c r="O4" s="28" t="s">
        <v>17</v>
      </c>
      <c r="P4" s="28" t="s">
        <v>185</v>
      </c>
      <c r="Q4" s="28" t="s">
        <v>14</v>
      </c>
      <c r="R4" s="174" t="s">
        <v>91</v>
      </c>
      <c r="S4" s="167" t="s">
        <v>88</v>
      </c>
      <c r="T4" s="172"/>
      <c r="U4" s="172"/>
      <c r="V4" s="172"/>
      <c r="W4" s="172"/>
      <c r="X4" s="168"/>
      <c r="Y4" s="169" t="s">
        <v>16</v>
      </c>
      <c r="Z4" s="169"/>
      <c r="AA4" s="169"/>
      <c r="AB4" s="169"/>
      <c r="AC4" s="169"/>
      <c r="AD4" s="169" t="s">
        <v>98</v>
      </c>
      <c r="AE4" s="169"/>
      <c r="AF4" s="169"/>
      <c r="AG4" s="169"/>
      <c r="AH4" s="166" t="s">
        <v>99</v>
      </c>
      <c r="AI4" s="170"/>
      <c r="AJ4" s="170"/>
      <c r="AK4" s="170"/>
      <c r="AL4" s="159" t="s">
        <v>102</v>
      </c>
      <c r="AM4" s="160"/>
      <c r="AN4" s="160"/>
      <c r="AO4" s="160"/>
      <c r="AP4" s="161"/>
      <c r="AQ4" s="166" t="s">
        <v>103</v>
      </c>
      <c r="AR4" s="166"/>
      <c r="AS4" s="169" t="s">
        <v>143</v>
      </c>
      <c r="AT4" s="169"/>
      <c r="AU4" s="169"/>
      <c r="AV4" s="169"/>
    </row>
    <row r="5" spans="1:76" s="11" customFormat="1" ht="14.25" customHeight="1">
      <c r="A5" s="13" t="s">
        <v>7</v>
      </c>
      <c r="B5" s="13" t="s">
        <v>88</v>
      </c>
      <c r="C5" s="33" t="s">
        <v>85</v>
      </c>
      <c r="D5" s="13" t="s">
        <v>14</v>
      </c>
      <c r="E5" s="33" t="s">
        <v>201</v>
      </c>
      <c r="F5" s="13" t="s">
        <v>15</v>
      </c>
      <c r="G5" s="13" t="s">
        <v>10</v>
      </c>
      <c r="H5" s="13" t="s">
        <v>11</v>
      </c>
      <c r="I5" s="13" t="s">
        <v>12</v>
      </c>
      <c r="J5" s="13" t="s">
        <v>13</v>
      </c>
      <c r="K5" s="20"/>
      <c r="L5" s="13" t="s">
        <v>9</v>
      </c>
      <c r="M5" s="13" t="s">
        <v>142</v>
      </c>
      <c r="O5" s="29" t="s">
        <v>106</v>
      </c>
      <c r="P5" s="29" t="s">
        <v>186</v>
      </c>
      <c r="Q5" s="29" t="s">
        <v>96</v>
      </c>
      <c r="R5" s="175"/>
      <c r="S5" s="13" t="s">
        <v>28</v>
      </c>
      <c r="T5" s="13" t="s">
        <v>29</v>
      </c>
      <c r="U5" s="13" t="s">
        <v>30</v>
      </c>
      <c r="V5" s="13" t="s">
        <v>31</v>
      </c>
      <c r="W5" s="13" t="s">
        <v>95</v>
      </c>
      <c r="X5" s="13"/>
      <c r="Y5" s="13" t="s">
        <v>28</v>
      </c>
      <c r="Z5" s="13" t="s">
        <v>29</v>
      </c>
      <c r="AA5" s="13" t="s">
        <v>30</v>
      </c>
      <c r="AB5" s="13" t="s">
        <v>31</v>
      </c>
      <c r="AC5" s="13" t="s">
        <v>95</v>
      </c>
      <c r="AD5" s="13" t="s">
        <v>28</v>
      </c>
      <c r="AE5" s="13" t="s">
        <v>29</v>
      </c>
      <c r="AF5" s="13" t="s">
        <v>30</v>
      </c>
      <c r="AG5" s="13" t="s">
        <v>31</v>
      </c>
      <c r="AH5" s="33" t="s">
        <v>28</v>
      </c>
      <c r="AI5" s="33" t="s">
        <v>29</v>
      </c>
      <c r="AJ5" s="33" t="s">
        <v>30</v>
      </c>
      <c r="AK5" s="33" t="s">
        <v>31</v>
      </c>
      <c r="AL5" s="33" t="s">
        <v>28</v>
      </c>
      <c r="AM5" s="33" t="s">
        <v>29</v>
      </c>
      <c r="AN5" s="33" t="s">
        <v>30</v>
      </c>
      <c r="AO5" s="33" t="s">
        <v>31</v>
      </c>
      <c r="AP5" s="33"/>
      <c r="AQ5" s="33" t="s">
        <v>104</v>
      </c>
      <c r="AR5" s="13" t="s">
        <v>105</v>
      </c>
      <c r="AS5" s="13" t="s">
        <v>28</v>
      </c>
      <c r="AT5" s="13" t="s">
        <v>29</v>
      </c>
      <c r="AU5" s="13" t="s">
        <v>30</v>
      </c>
      <c r="AV5" s="13" t="s">
        <v>31</v>
      </c>
      <c r="AX5" s="11" t="s">
        <v>89</v>
      </c>
      <c r="AY5" s="11" t="s">
        <v>90</v>
      </c>
      <c r="AZ5" s="11" t="s">
        <v>91</v>
      </c>
      <c r="BE5" s="11" t="s">
        <v>83</v>
      </c>
      <c r="BF5" s="11" t="s">
        <v>94</v>
      </c>
      <c r="BG5" s="11" t="s">
        <v>16</v>
      </c>
      <c r="BH5" s="11" t="s">
        <v>88</v>
      </c>
      <c r="BI5" s="11" t="s">
        <v>97</v>
      </c>
      <c r="BJ5" s="11" t="s">
        <v>101</v>
      </c>
      <c r="BL5" s="11">
        <f>AY14</f>
        <v>6</v>
      </c>
      <c r="BM5" s="11">
        <f>AY15</f>
        <v>6</v>
      </c>
      <c r="BN5" s="11">
        <f>AY16</f>
        <v>6</v>
      </c>
      <c r="BO5" s="11">
        <f>AY17</f>
        <v>7</v>
      </c>
      <c r="BP5" s="11">
        <f>AY18</f>
        <v>7</v>
      </c>
      <c r="BQ5" s="11">
        <f>AY19</f>
        <v>7</v>
      </c>
      <c r="BR5" s="11">
        <f>AY20</f>
        <v>6</v>
      </c>
      <c r="BS5" s="11">
        <f>AY21</f>
        <v>6</v>
      </c>
      <c r="BT5" s="11">
        <f>AY22</f>
        <v>6</v>
      </c>
      <c r="BU5" s="11">
        <f>AY23</f>
        <v>7</v>
      </c>
      <c r="BV5" s="11">
        <f>AY24</f>
        <v>7</v>
      </c>
      <c r="BW5" s="11">
        <f>AY25</f>
        <v>7</v>
      </c>
    </row>
    <row r="6" spans="1:76" ht="21.95" customHeight="1">
      <c r="A6" s="13" t="str">
        <f>IF(D6="","",1)</f>
        <v/>
      </c>
      <c r="B6" s="13" t="str">
        <f>IF(D6="","",IF(W6=0,"男子",IF(W6=5,"女子",IF(W6=9,"混合","？？"))))</f>
        <v/>
      </c>
      <c r="C6" s="87"/>
      <c r="D6" s="30"/>
      <c r="E6" s="68"/>
      <c r="F6" s="31"/>
      <c r="G6" s="30"/>
      <c r="H6" s="30"/>
      <c r="I6" s="30"/>
      <c r="J6" s="30"/>
      <c r="K6" s="19" t="str">
        <f>IF(W6=3,"性別確認!",IF(AP6&lt;&gt;0,"泳者重複!",""))</f>
        <v/>
      </c>
      <c r="L6" s="15" t="str">
        <f>IF(D6="","",SUM(Y6:AB6))</f>
        <v/>
      </c>
      <c r="M6" s="15" t="str">
        <f>IF(F6="","999:99.99"," "&amp;LEFT(RIGHT("        "&amp;TEXT(F6,"0.00"),7),2)&amp;":"&amp;RIGHT(TEXT(F6,"0.00"),5))</f>
        <v>999:99.99</v>
      </c>
      <c r="O6" s="14" t="str">
        <f>IF(D6="","",VLOOKUP(D6,$AX$14:$BC$31,6,0))</f>
        <v/>
      </c>
      <c r="P6" s="14">
        <f>IF(C6="オープン",5,0)</f>
        <v>0</v>
      </c>
      <c r="Q6" s="14" t="str">
        <f>IF($D6="","",VLOOKUP($D6,$AX$14:$AZ$31,2,0))</f>
        <v/>
      </c>
      <c r="R6" s="14" t="str">
        <f>IF($D6="","",VLOOKUP($D6,$AX$14:$AZ$31,3,0))</f>
        <v/>
      </c>
      <c r="S6" s="14">
        <f>IF(G6="",0,VLOOKUP(G6,$BE$7:$BH$106,4,0))</f>
        <v>0</v>
      </c>
      <c r="T6" s="14">
        <f>IF(H6="",0,VLOOKUP(H6,$BE$7:$BH$106,4,0))</f>
        <v>0</v>
      </c>
      <c r="U6" s="14">
        <f>IF(I6="",0,VLOOKUP(I6,$BE$7:$BH$106,4,0))</f>
        <v>0</v>
      </c>
      <c r="V6" s="14">
        <f>IF(J6="",0,VLOOKUP(J6,$BE$7:$BH$106,4,0))</f>
        <v>0</v>
      </c>
      <c r="W6" s="14" t="str">
        <f>IF(D6="","",VLOOKUP(D6,$AX$14:$BB$31,5,0))</f>
        <v/>
      </c>
      <c r="X6" s="14" t="str">
        <f>IF(G6="","",IF(SUM(AD6:AG6)=0,"",IF(W6=9,0,1)))</f>
        <v/>
      </c>
      <c r="Y6" s="14">
        <f>IF($G6="",0,VLOOKUP($G6,$BE$7:$BH$106,3,0))</f>
        <v>0</v>
      </c>
      <c r="Z6" s="14">
        <f>IF($H6="",0,VLOOKUP($H6,$BE$7:$BH$106,3,0))</f>
        <v>0</v>
      </c>
      <c r="AA6" s="14">
        <f>IF($I6="",0,VLOOKUP($I6,$BE$7:$BH$106,3,0))</f>
        <v>0</v>
      </c>
      <c r="AB6" s="14">
        <f>IF($J6="",0,VLOOKUP($J6,$BE$7:$BH$106,3,0))</f>
        <v>0</v>
      </c>
      <c r="AC6" s="14">
        <f>IF(SUM(Y6:AB6)=0,0,IF(SUM(Y6:AB6)=20,5,IF(SUM(Y6:AB6)=10,9,3)))</f>
        <v>0</v>
      </c>
      <c r="AD6" s="14">
        <f>IF($G6="",0,VLOOKUP($G6,$BE$7:$BI$106,5,0))</f>
        <v>0</v>
      </c>
      <c r="AE6" s="14">
        <f>IF($H6="",0,VLOOKUP($H6,$BE$7:$BI$106,5,0))</f>
        <v>0</v>
      </c>
      <c r="AF6" s="14">
        <f>IF($I6="",0,VLOOKUP($I6,$BE$7:$BI$106,5,0))</f>
        <v>0</v>
      </c>
      <c r="AG6" s="14">
        <f>IF($J6="",0,VLOOKUP($J6,$BE$7:$BI$106,5,0))</f>
        <v>0</v>
      </c>
      <c r="AH6" s="34" t="str">
        <f>IF(G6="","",$O6&amp;G6)</f>
        <v/>
      </c>
      <c r="AI6" s="34" t="str">
        <f>IF(H6="","",$O6&amp;H6)</f>
        <v/>
      </c>
      <c r="AJ6" s="34" t="str">
        <f>IF(I6="","",$O6&amp;I6)</f>
        <v/>
      </c>
      <c r="AK6" s="34" t="str">
        <f>IF(J6="","",$O6&amp;J6)</f>
        <v/>
      </c>
      <c r="AL6" s="34">
        <f>IF(G6="",0,VLOOKUP(G6,$BE$7:$BW$106,$O6+6,0))</f>
        <v>0</v>
      </c>
      <c r="AM6" s="34">
        <f>IF(H6="",0,VLOOKUP(H6,$BE$7:$BW$106,$O6+6,0))</f>
        <v>0</v>
      </c>
      <c r="AN6" s="34">
        <f>IF(I6="",0,VLOOKUP(I6,$BE$7:$BW$106,$O6+6,0))</f>
        <v>0</v>
      </c>
      <c r="AO6" s="34">
        <f>IF(J6="",0,VLOOKUP(J6,$BE$7:$BW$106,$O6+6,0))</f>
        <v>0</v>
      </c>
      <c r="AP6" s="34">
        <f>IF(OR(AL6&gt;1,AM6&gt;1,AN6&gt;1,AO6&gt;1),1,0)</f>
        <v>0</v>
      </c>
      <c r="AQ6" s="34" t="str">
        <f>IF(D6="","",TEXT(O6,"00")&amp;C6)</f>
        <v/>
      </c>
      <c r="AR6" s="14">
        <f>IF(AQ6="",0,COUNTIF($AQ$6:$AQ$65,AQ6))</f>
        <v>0</v>
      </c>
      <c r="AS6" s="14" t="str">
        <f>IF(G6="","",VLOOKUP(G6,$BE$7:$BJ$106,6,0))</f>
        <v/>
      </c>
      <c r="AT6" s="14" t="str">
        <f>IF(H6="","",VLOOKUP(H6,$BE$7:$BJ$106,6,0))</f>
        <v/>
      </c>
      <c r="AU6" s="14" t="str">
        <f>IF(I6="","",VLOOKUP(I6,$BE$7:$BJ$106,6,0))</f>
        <v/>
      </c>
      <c r="AV6" s="14" t="str">
        <f>IF(J6="","",VLOOKUP(J6,$BE$7:$BJ$106,6,0))</f>
        <v/>
      </c>
    </row>
    <row r="7" spans="1:76" ht="21.95" customHeight="1">
      <c r="A7" s="13" t="str">
        <f>IF(D7="","",A6+1)</f>
        <v/>
      </c>
      <c r="B7" s="13" t="str">
        <f t="shared" ref="B7:B53" si="0">IF(D7="","",IF(W7=0,"男子",IF(W7=5,"女子",IF(W7=9,"混合","？？"))))</f>
        <v/>
      </c>
      <c r="C7" s="87"/>
      <c r="D7" s="30"/>
      <c r="E7" s="68"/>
      <c r="F7" s="31"/>
      <c r="G7" s="30"/>
      <c r="H7" s="30"/>
      <c r="I7" s="30"/>
      <c r="J7" s="30"/>
      <c r="K7" s="19" t="str">
        <f>IF(W7=3,"性別確認!",IF(AP7&lt;&gt;0,"泳者重複!",""))</f>
        <v/>
      </c>
      <c r="L7" s="15" t="str">
        <f t="shared" ref="L7:L53" si="1">IF(D7="","",SUM(Y7:AB7))</f>
        <v/>
      </c>
      <c r="M7" s="15" t="str">
        <f t="shared" ref="M7:M65" si="2">IF(F7="","999:99.99"," "&amp;LEFT(RIGHT("        "&amp;TEXT(F7,"0.00"),7),2)&amp;":"&amp;RIGHT(TEXT(F7,"0.00"),5))</f>
        <v>999:99.99</v>
      </c>
      <c r="O7" s="14" t="str">
        <f t="shared" ref="O7:O39" si="3">IF(D7="","",VLOOKUP(D7,$AX$14:$BC$31,6,0))</f>
        <v/>
      </c>
      <c r="P7" s="14">
        <f t="shared" ref="P7:P65" si="4">IF(C7="オープン",5,0)</f>
        <v>0</v>
      </c>
      <c r="Q7" s="14" t="str">
        <f t="shared" ref="Q7:Q39" si="5">IF($D7="","",VLOOKUP($D7,$AX$14:$AZ$31,2,0))</f>
        <v/>
      </c>
      <c r="R7" s="14" t="str">
        <f t="shared" ref="R7:R39" si="6">IF($D7="","",VLOOKUP($D7,$AX$14:$AZ$31,3,0))</f>
        <v/>
      </c>
      <c r="S7" s="14">
        <f t="shared" ref="S7:S55" si="7">IF(G7="",0,VLOOKUP(G7,$BE$7:$BH$106,4,0))</f>
        <v>0</v>
      </c>
      <c r="T7" s="14">
        <f t="shared" ref="T7:T55" si="8">IF(H7="",0,VLOOKUP(H7,$BE$7:$BH$106,4,0))</f>
        <v>0</v>
      </c>
      <c r="U7" s="14">
        <f t="shared" ref="U7:U55" si="9">IF(I7="",0,VLOOKUP(I7,$BE$7:$BH$106,4,0))</f>
        <v>0</v>
      </c>
      <c r="V7" s="14">
        <f t="shared" ref="V7:V55" si="10">IF(J7="",0,VLOOKUP(J7,$BE$7:$BH$106,4,0))</f>
        <v>0</v>
      </c>
      <c r="W7" s="14" t="str">
        <f t="shared" ref="W7:W39" si="11">IF(D7="","",VLOOKUP(D7,$AX$14:$BB$31,5,0))</f>
        <v/>
      </c>
      <c r="X7" s="14" t="str">
        <f t="shared" ref="X7:X65" si="12">IF(G7="","",IF(SUM(AD7:AG7)=0,"",IF(W7=9,0,1)))</f>
        <v/>
      </c>
      <c r="Y7" s="14">
        <f t="shared" ref="Y7:Y55" si="13">IF(G7="",0,VLOOKUP(G7,$BE$7:$BH$106,3,0))</f>
        <v>0</v>
      </c>
      <c r="Z7" s="14">
        <f t="shared" ref="Z7:Z55" si="14">IF(H7="",0,VLOOKUP(H7,$BE$7:$BH$106,3,0))</f>
        <v>0</v>
      </c>
      <c r="AA7" s="14">
        <f t="shared" ref="AA7:AA55" si="15">IF(I7="",0,VLOOKUP(I7,$BE$7:$BH$106,3,0))</f>
        <v>0</v>
      </c>
      <c r="AB7" s="14">
        <f t="shared" ref="AB7:AB55" si="16">IF(J7="",0,VLOOKUP(J7,$BE$7:$BH$106,3,0))</f>
        <v>0</v>
      </c>
      <c r="AC7" s="14">
        <f t="shared" ref="AC7:AC55" si="17">IF(SUM(Y7:AB7)=0,0,IF(SUM(Y7:AB7)=20,5,IF(SUM(Y7:AB7)=10,9,3)))</f>
        <v>0</v>
      </c>
      <c r="AD7" s="14">
        <f t="shared" ref="AD7:AD65" si="18">IF($G7="",0,VLOOKUP($G7,$BE$7:$BI$106,5,0))</f>
        <v>0</v>
      </c>
      <c r="AE7" s="14">
        <f t="shared" ref="AE7:AE65" si="19">IF($H7="",0,VLOOKUP($H7,$BE$7:$BI$106,5,0))</f>
        <v>0</v>
      </c>
      <c r="AF7" s="14">
        <f t="shared" ref="AF7:AF65" si="20">IF($I7="",0,VLOOKUP($I7,$BE$7:$BI$106,5,0))</f>
        <v>0</v>
      </c>
      <c r="AG7" s="14">
        <f t="shared" ref="AG7:AG65" si="21">IF($J7="",0,VLOOKUP($J7,$BE$7:$BI$106,5,0))</f>
        <v>0</v>
      </c>
      <c r="AH7" s="34" t="str">
        <f t="shared" ref="AH7:AH65" si="22">IF(G7="","",$O7&amp;G7)</f>
        <v/>
      </c>
      <c r="AI7" s="34" t="str">
        <f t="shared" ref="AI7:AI65" si="23">IF(H7="","",$O7&amp;H7)</f>
        <v/>
      </c>
      <c r="AJ7" s="34" t="str">
        <f t="shared" ref="AJ7:AJ65" si="24">IF(I7="","",$O7&amp;I7)</f>
        <v/>
      </c>
      <c r="AK7" s="34" t="str">
        <f t="shared" ref="AK7:AK65" si="25">IF(J7="","",$O7&amp;J7)</f>
        <v/>
      </c>
      <c r="AL7" s="34">
        <f t="shared" ref="AL7:AL9" si="26">IF(G7="",0,VLOOKUP(G7,$BE$7:$BW$106,$O7+6,0))</f>
        <v>0</v>
      </c>
      <c r="AM7" s="34">
        <f t="shared" ref="AM7:AM9" si="27">IF(H7="",0,VLOOKUP(H7,$BE$7:$BW$106,$O7+6,0))</f>
        <v>0</v>
      </c>
      <c r="AN7" s="34">
        <f t="shared" ref="AN7:AN9" si="28">IF(I7="",0,VLOOKUP(I7,$BE$7:$BW$106,$O7+6,0))</f>
        <v>0</v>
      </c>
      <c r="AO7" s="34">
        <f t="shared" ref="AO7:AO9" si="29">IF(J7="",0,VLOOKUP(J7,$BE$7:$BW$106,$O7+6,0))</f>
        <v>0</v>
      </c>
      <c r="AP7" s="34">
        <f t="shared" ref="AP7:AP65" si="30">IF(OR(AL7&gt;1,AM7&gt;1,AN7&gt;1,AO7&gt;1),1,0)</f>
        <v>0</v>
      </c>
      <c r="AQ7" s="34" t="str">
        <f>IF(D7="","",TEXT(O7,"00")&amp;C7)</f>
        <v/>
      </c>
      <c r="AR7" s="14">
        <f t="shared" ref="AR7:AR65" si="31">IF(AQ7="",0,COUNTIF($AQ$6:$AQ$65,AQ7))</f>
        <v>0</v>
      </c>
      <c r="AS7" s="14" t="str">
        <f t="shared" ref="AS7:AS65" si="32">IF(G7="","",VLOOKUP(G7,$BE$7:$BJ$106,6,0))</f>
        <v/>
      </c>
      <c r="AT7" s="14" t="str">
        <f t="shared" ref="AT7:AT65" si="33">IF(H7="","",VLOOKUP(H7,$BE$7:$BJ$106,6,0))</f>
        <v/>
      </c>
      <c r="AU7" s="14" t="str">
        <f t="shared" ref="AU7:AU65" si="34">IF(I7="","",VLOOKUP(I7,$BE$7:$BJ$106,6,0))</f>
        <v/>
      </c>
      <c r="AV7" s="14" t="str">
        <f t="shared" ref="AV7:AV65" si="35">IF(J7="","",VLOOKUP(J7,$BE$7:$BJ$106,6,0))</f>
        <v/>
      </c>
      <c r="AX7" t="s">
        <v>181</v>
      </c>
      <c r="AY7">
        <v>6</v>
      </c>
      <c r="AZ7">
        <v>200</v>
      </c>
      <c r="BD7">
        <v>1</v>
      </c>
      <c r="BE7" t="str">
        <f>IF(ISERROR(VLOOKUP($BD7,男子申込一覧表!$AT$5:$AZ$207,3,0)),"",VLOOKUP($BD7,男子申込一覧表!$AT$5:$AZ$207,3,0))</f>
        <v/>
      </c>
      <c r="BF7" t="str">
        <f>IF(ISERROR(VLOOKUP($BD7,男子申込一覧表!$AT$5:$AZ$207,3,0)),"",VLOOKUP($BD7,男子申込一覧表!$AT$5:$AZ$207,4,0))</f>
        <v/>
      </c>
      <c r="BG7" t="str">
        <f>IF(ISERROR(VLOOKUP($BD7,男子申込一覧表!$AT$5:$AZ$207,3,0)),"",VLOOKUP($BD7,男子申込一覧表!$AT$5:$BC$207,10,0))</f>
        <v/>
      </c>
      <c r="BH7" t="str">
        <f>IF(ISERROR(VLOOKUP($BD7,男子申込一覧表!$AT$5:$BA$207,3,0)),"",VLOOKUP($BD7,男子申込一覧表!$AT$5:$BA$207,7,0))</f>
        <v/>
      </c>
      <c r="BI7" t="str">
        <f>IF(ISERROR(VLOOKUP($BD7,男子申込一覧表!$AT$5:$BN$207,3,0)),"",VLOOKUP($BD7,男子申込一覧表!$AT$5:$BN$207,14,0))</f>
        <v/>
      </c>
      <c r="BJ7" t="str">
        <f>IF(ISERROR(VLOOKUP($BD7,男子申込一覧表!$AT$5:$BN$207,3,0)),"",VLOOKUP($BD7,男子申込一覧表!$AT$5:$BN$207,9,0))</f>
        <v/>
      </c>
      <c r="BK7" t="str">
        <f>IF(ISERROR(VLOOKUP($BD7,男子申込一覧表!$AT$5:$BN$207,3,0)),"",VLOOKUP($BD7,男子申込一覧表!$AT$5:$BN$207,11,0))</f>
        <v/>
      </c>
      <c r="BL7">
        <f t="shared" ref="BL7:BW16" si="36">COUNTIF($AH$6:$AK$65,BL$5&amp;$BE7)</f>
        <v>0</v>
      </c>
      <c r="BM7">
        <f t="shared" si="36"/>
        <v>0</v>
      </c>
      <c r="BN7">
        <f t="shared" si="36"/>
        <v>0</v>
      </c>
      <c r="BO7">
        <f t="shared" si="36"/>
        <v>0</v>
      </c>
      <c r="BP7">
        <f t="shared" si="36"/>
        <v>0</v>
      </c>
      <c r="BQ7">
        <f t="shared" si="36"/>
        <v>0</v>
      </c>
      <c r="BR7">
        <f t="shared" si="36"/>
        <v>0</v>
      </c>
      <c r="BS7">
        <f t="shared" si="36"/>
        <v>0</v>
      </c>
      <c r="BT7">
        <f t="shared" si="36"/>
        <v>0</v>
      </c>
      <c r="BU7">
        <f t="shared" si="36"/>
        <v>0</v>
      </c>
      <c r="BV7">
        <f t="shared" si="36"/>
        <v>0</v>
      </c>
      <c r="BW7">
        <f t="shared" si="36"/>
        <v>0</v>
      </c>
    </row>
    <row r="8" spans="1:76" ht="21.95" customHeight="1">
      <c r="A8" s="13" t="str">
        <f>IF(D8="","",A7+1)</f>
        <v/>
      </c>
      <c r="B8" s="13" t="str">
        <f t="shared" si="0"/>
        <v/>
      </c>
      <c r="C8" s="87"/>
      <c r="D8" s="30"/>
      <c r="E8" s="68"/>
      <c r="F8" s="31"/>
      <c r="G8" s="30"/>
      <c r="H8" s="30"/>
      <c r="I8" s="30"/>
      <c r="J8" s="30"/>
      <c r="K8" s="19" t="str">
        <f t="shared" ref="K8:K65" si="37">IF(W8=3,"性別確認!",IF(AP8&lt;&gt;0,"泳者重複!",""))</f>
        <v/>
      </c>
      <c r="L8" s="15" t="str">
        <f t="shared" si="1"/>
        <v/>
      </c>
      <c r="M8" s="15" t="str">
        <f t="shared" si="2"/>
        <v>999:99.99</v>
      </c>
      <c r="O8" s="14" t="str">
        <f t="shared" si="3"/>
        <v/>
      </c>
      <c r="P8" s="14">
        <f t="shared" si="4"/>
        <v>0</v>
      </c>
      <c r="Q8" s="14" t="str">
        <f t="shared" si="5"/>
        <v/>
      </c>
      <c r="R8" s="14" t="str">
        <f t="shared" si="6"/>
        <v/>
      </c>
      <c r="S8" s="14">
        <f t="shared" si="7"/>
        <v>0</v>
      </c>
      <c r="T8" s="14">
        <f t="shared" si="8"/>
        <v>0</v>
      </c>
      <c r="U8" s="14">
        <f t="shared" si="9"/>
        <v>0</v>
      </c>
      <c r="V8" s="14">
        <f t="shared" si="10"/>
        <v>0</v>
      </c>
      <c r="W8" s="14" t="str">
        <f t="shared" si="11"/>
        <v/>
      </c>
      <c r="X8" s="14" t="str">
        <f t="shared" si="12"/>
        <v/>
      </c>
      <c r="Y8" s="14">
        <f t="shared" si="13"/>
        <v>0</v>
      </c>
      <c r="Z8" s="14">
        <f t="shared" si="14"/>
        <v>0</v>
      </c>
      <c r="AA8" s="14">
        <f t="shared" si="15"/>
        <v>0</v>
      </c>
      <c r="AB8" s="14">
        <f t="shared" si="16"/>
        <v>0</v>
      </c>
      <c r="AC8" s="14">
        <f t="shared" si="17"/>
        <v>0</v>
      </c>
      <c r="AD8" s="14">
        <f t="shared" si="18"/>
        <v>0</v>
      </c>
      <c r="AE8" s="14">
        <f t="shared" si="19"/>
        <v>0</v>
      </c>
      <c r="AF8" s="14">
        <f t="shared" si="20"/>
        <v>0</v>
      </c>
      <c r="AG8" s="14">
        <f t="shared" si="21"/>
        <v>0</v>
      </c>
      <c r="AH8" s="34" t="str">
        <f t="shared" si="22"/>
        <v/>
      </c>
      <c r="AI8" s="34" t="str">
        <f t="shared" si="23"/>
        <v/>
      </c>
      <c r="AJ8" s="34" t="str">
        <f t="shared" si="24"/>
        <v/>
      </c>
      <c r="AK8" s="34" t="str">
        <f t="shared" si="25"/>
        <v/>
      </c>
      <c r="AL8" s="34">
        <f t="shared" si="26"/>
        <v>0</v>
      </c>
      <c r="AM8" s="34">
        <f t="shared" si="27"/>
        <v>0</v>
      </c>
      <c r="AN8" s="34">
        <f t="shared" si="28"/>
        <v>0</v>
      </c>
      <c r="AO8" s="34">
        <f t="shared" si="29"/>
        <v>0</v>
      </c>
      <c r="AP8" s="34">
        <f>IF(OR(AL8&gt;1,AM8&gt;1,AN8&gt;1,AO8&gt;1),1,0)</f>
        <v>0</v>
      </c>
      <c r="AQ8" s="34" t="str">
        <f t="shared" ref="AQ8:AQ65" si="38">IF(D8="","",TEXT(O8,"00")&amp;C8)</f>
        <v/>
      </c>
      <c r="AR8" s="14">
        <f t="shared" si="31"/>
        <v>0</v>
      </c>
      <c r="AS8" s="14" t="str">
        <f t="shared" si="32"/>
        <v/>
      </c>
      <c r="AT8" s="14" t="str">
        <f t="shared" si="33"/>
        <v/>
      </c>
      <c r="AU8" s="14" t="str">
        <f t="shared" si="34"/>
        <v/>
      </c>
      <c r="AV8" s="14" t="str">
        <f t="shared" si="35"/>
        <v/>
      </c>
      <c r="AX8" t="s">
        <v>182</v>
      </c>
      <c r="AY8">
        <v>7</v>
      </c>
      <c r="AZ8">
        <v>200</v>
      </c>
      <c r="BD8">
        <v>2</v>
      </c>
      <c r="BE8" t="str">
        <f>IF(ISERROR(VLOOKUP($BD8,男子申込一覧表!$AT$5:$AZ$207,3,0)),"",VLOOKUP($BD8,男子申込一覧表!$AT$5:$AZ$207,3,0))</f>
        <v/>
      </c>
      <c r="BF8" t="str">
        <f>IF(ISERROR(VLOOKUP($BD8,男子申込一覧表!$AT$5:$AZ$207,3,0)),"",VLOOKUP($BD8,男子申込一覧表!$AT$5:$AZ$207,4,0))</f>
        <v/>
      </c>
      <c r="BG8" t="str">
        <f>IF(ISERROR(VLOOKUP($BD8,男子申込一覧表!$AT$5:$AZ$207,3,0)),"",VLOOKUP($BD8,男子申込一覧表!$AT$5:$BC$207,10,0))</f>
        <v/>
      </c>
      <c r="BH8" t="str">
        <f>IF(ISERROR(VLOOKUP($BD8,男子申込一覧表!$AT$5:$BA$207,3,0)),"",VLOOKUP($BD8,男子申込一覧表!$AT$5:$BA$207,7,0))</f>
        <v/>
      </c>
      <c r="BI8" t="str">
        <f>IF(ISERROR(VLOOKUP($BD8,男子申込一覧表!$AT$5:$BN$207,3,0)),"",VLOOKUP($BD8,男子申込一覧表!$AT$5:$BN$207,14,0))</f>
        <v/>
      </c>
      <c r="BJ8" t="str">
        <f>IF(ISERROR(VLOOKUP($BD8,男子申込一覧表!$AT$5:$BN$207,3,0)),"",VLOOKUP($BD8,男子申込一覧表!$AT$5:$BN$207,9,0))</f>
        <v/>
      </c>
      <c r="BK8" t="str">
        <f>IF(ISERROR(VLOOKUP($BD8,男子申込一覧表!$AT$5:$BN$207,3,0)),"",VLOOKUP($BD8,男子申込一覧表!$AT$5:$BN$207,11,0))</f>
        <v/>
      </c>
      <c r="BL8">
        <f t="shared" si="36"/>
        <v>0</v>
      </c>
      <c r="BM8">
        <f t="shared" si="36"/>
        <v>0</v>
      </c>
      <c r="BN8">
        <f t="shared" si="36"/>
        <v>0</v>
      </c>
      <c r="BO8">
        <f t="shared" si="36"/>
        <v>0</v>
      </c>
      <c r="BP8">
        <f t="shared" si="36"/>
        <v>0</v>
      </c>
      <c r="BQ8">
        <f t="shared" si="36"/>
        <v>0</v>
      </c>
      <c r="BR8">
        <f t="shared" si="36"/>
        <v>0</v>
      </c>
      <c r="BS8">
        <f t="shared" si="36"/>
        <v>0</v>
      </c>
      <c r="BT8">
        <f t="shared" si="36"/>
        <v>0</v>
      </c>
      <c r="BU8">
        <f t="shared" si="36"/>
        <v>0</v>
      </c>
      <c r="BV8">
        <f t="shared" si="36"/>
        <v>0</v>
      </c>
      <c r="BW8">
        <f t="shared" si="36"/>
        <v>0</v>
      </c>
    </row>
    <row r="9" spans="1:76" ht="21.95" customHeight="1">
      <c r="A9" s="13" t="str">
        <f t="shared" ref="A9:A65" si="39">IF(D9="","",A8+1)</f>
        <v/>
      </c>
      <c r="B9" s="13" t="str">
        <f t="shared" si="0"/>
        <v/>
      </c>
      <c r="C9" s="87"/>
      <c r="D9" s="30"/>
      <c r="E9" s="68"/>
      <c r="F9" s="31"/>
      <c r="G9" s="30"/>
      <c r="H9" s="30"/>
      <c r="I9" s="30"/>
      <c r="J9" s="30"/>
      <c r="K9" s="19" t="str">
        <f t="shared" si="37"/>
        <v/>
      </c>
      <c r="L9" s="15" t="str">
        <f t="shared" si="1"/>
        <v/>
      </c>
      <c r="M9" s="15" t="str">
        <f t="shared" si="2"/>
        <v>999:99.99</v>
      </c>
      <c r="O9" s="14" t="str">
        <f t="shared" si="3"/>
        <v/>
      </c>
      <c r="P9" s="14">
        <f t="shared" si="4"/>
        <v>0</v>
      </c>
      <c r="Q9" s="14" t="str">
        <f t="shared" si="5"/>
        <v/>
      </c>
      <c r="R9" s="14" t="str">
        <f t="shared" si="6"/>
        <v/>
      </c>
      <c r="S9" s="14">
        <f t="shared" si="7"/>
        <v>0</v>
      </c>
      <c r="T9" s="14">
        <f t="shared" si="8"/>
        <v>0</v>
      </c>
      <c r="U9" s="14">
        <f t="shared" si="9"/>
        <v>0</v>
      </c>
      <c r="V9" s="14">
        <f t="shared" si="10"/>
        <v>0</v>
      </c>
      <c r="W9" s="14" t="str">
        <f t="shared" si="11"/>
        <v/>
      </c>
      <c r="X9" s="14" t="str">
        <f t="shared" si="12"/>
        <v/>
      </c>
      <c r="Y9" s="14">
        <f t="shared" si="13"/>
        <v>0</v>
      </c>
      <c r="Z9" s="14">
        <f t="shared" si="14"/>
        <v>0</v>
      </c>
      <c r="AA9" s="14">
        <f t="shared" si="15"/>
        <v>0</v>
      </c>
      <c r="AB9" s="14">
        <f t="shared" si="16"/>
        <v>0</v>
      </c>
      <c r="AC9" s="14">
        <f t="shared" si="17"/>
        <v>0</v>
      </c>
      <c r="AD9" s="14">
        <f t="shared" si="18"/>
        <v>0</v>
      </c>
      <c r="AE9" s="14">
        <f t="shared" si="19"/>
        <v>0</v>
      </c>
      <c r="AF9" s="14">
        <f t="shared" si="20"/>
        <v>0</v>
      </c>
      <c r="AG9" s="14">
        <f t="shared" si="21"/>
        <v>0</v>
      </c>
      <c r="AH9" s="34" t="str">
        <f t="shared" si="22"/>
        <v/>
      </c>
      <c r="AI9" s="34" t="str">
        <f t="shared" si="23"/>
        <v/>
      </c>
      <c r="AJ9" s="34" t="str">
        <f t="shared" si="24"/>
        <v/>
      </c>
      <c r="AK9" s="34" t="str">
        <f t="shared" si="25"/>
        <v/>
      </c>
      <c r="AL9" s="34">
        <f t="shared" si="26"/>
        <v>0</v>
      </c>
      <c r="AM9" s="34">
        <f t="shared" si="27"/>
        <v>0</v>
      </c>
      <c r="AN9" s="34">
        <f t="shared" si="28"/>
        <v>0</v>
      </c>
      <c r="AO9" s="34">
        <f t="shared" si="29"/>
        <v>0</v>
      </c>
      <c r="AP9" s="34">
        <f t="shared" si="30"/>
        <v>0</v>
      </c>
      <c r="AQ9" s="34" t="str">
        <f t="shared" si="38"/>
        <v/>
      </c>
      <c r="AR9" s="14">
        <f t="shared" si="31"/>
        <v>0</v>
      </c>
      <c r="AS9" s="14" t="str">
        <f>IF(G9="","",VLOOKUP(G9,$BE$7:$BJ$106,6,0))</f>
        <v/>
      </c>
      <c r="AT9" s="14" t="str">
        <f t="shared" si="33"/>
        <v/>
      </c>
      <c r="AU9" s="14" t="str">
        <f t="shared" si="34"/>
        <v/>
      </c>
      <c r="AV9" s="14" t="str">
        <f t="shared" si="35"/>
        <v/>
      </c>
      <c r="AX9" t="s">
        <v>183</v>
      </c>
      <c r="AY9">
        <v>7</v>
      </c>
      <c r="AZ9">
        <v>400</v>
      </c>
      <c r="BD9">
        <v>3</v>
      </c>
      <c r="BE9" t="str">
        <f>IF(ISERROR(VLOOKUP($BD9,男子申込一覧表!$AT$5:$AZ$207,3,0)),"",VLOOKUP($BD9,男子申込一覧表!$AT$5:$AZ$207,3,0))</f>
        <v/>
      </c>
      <c r="BF9" t="str">
        <f>IF(ISERROR(VLOOKUP($BD9,男子申込一覧表!$AT$5:$AZ$207,3,0)),"",VLOOKUP($BD9,男子申込一覧表!$AT$5:$AZ$207,4,0))</f>
        <v/>
      </c>
      <c r="BG9" t="str">
        <f>IF(ISERROR(VLOOKUP($BD9,男子申込一覧表!$AT$5:$AZ$207,3,0)),"",VLOOKUP($BD9,男子申込一覧表!$AT$5:$BC$207,10,0))</f>
        <v/>
      </c>
      <c r="BH9" t="str">
        <f>IF(ISERROR(VLOOKUP($BD9,男子申込一覧表!$AT$5:$BA$207,3,0)),"",VLOOKUP($BD9,男子申込一覧表!$AT$5:$BA$207,7,0))</f>
        <v/>
      </c>
      <c r="BI9" t="str">
        <f>IF(ISERROR(VLOOKUP($BD9,男子申込一覧表!$AT$5:$BN$207,3,0)),"",VLOOKUP($BD9,男子申込一覧表!$AT$5:$BN$207,14,0))</f>
        <v/>
      </c>
      <c r="BJ9" t="str">
        <f>IF(ISERROR(VLOOKUP($BD9,男子申込一覧表!$AT$5:$BN$207,3,0)),"",VLOOKUP($BD9,男子申込一覧表!$AT$5:$BN$207,9,0))</f>
        <v/>
      </c>
      <c r="BK9" t="str">
        <f>IF(ISERROR(VLOOKUP($BD9,男子申込一覧表!$AT$5:$BN$207,3,0)),"",VLOOKUP($BD9,男子申込一覧表!$AT$5:$BN$207,11,0))</f>
        <v/>
      </c>
      <c r="BL9">
        <f t="shared" si="36"/>
        <v>0</v>
      </c>
      <c r="BM9">
        <f t="shared" si="36"/>
        <v>0</v>
      </c>
      <c r="BN9">
        <f t="shared" si="36"/>
        <v>0</v>
      </c>
      <c r="BO9">
        <f t="shared" si="36"/>
        <v>0</v>
      </c>
      <c r="BP9">
        <f t="shared" si="36"/>
        <v>0</v>
      </c>
      <c r="BQ9">
        <f t="shared" si="36"/>
        <v>0</v>
      </c>
      <c r="BR9">
        <f t="shared" si="36"/>
        <v>0</v>
      </c>
      <c r="BS9">
        <f t="shared" si="36"/>
        <v>0</v>
      </c>
      <c r="BT9">
        <f t="shared" si="36"/>
        <v>0</v>
      </c>
      <c r="BU9">
        <f t="shared" si="36"/>
        <v>0</v>
      </c>
      <c r="BV9">
        <f t="shared" si="36"/>
        <v>0</v>
      </c>
      <c r="BW9">
        <f t="shared" si="36"/>
        <v>0</v>
      </c>
    </row>
    <row r="10" spans="1:76" ht="21.95" customHeight="1">
      <c r="A10" s="13" t="str">
        <f t="shared" si="39"/>
        <v/>
      </c>
      <c r="B10" s="13" t="str">
        <f t="shared" si="0"/>
        <v/>
      </c>
      <c r="C10" s="87"/>
      <c r="D10" s="30"/>
      <c r="E10" s="68"/>
      <c r="F10" s="31"/>
      <c r="G10" s="30"/>
      <c r="H10" s="30"/>
      <c r="I10" s="30"/>
      <c r="J10" s="30"/>
      <c r="K10" s="19" t="str">
        <f t="shared" si="37"/>
        <v/>
      </c>
      <c r="L10" s="15" t="str">
        <f t="shared" si="1"/>
        <v/>
      </c>
      <c r="M10" s="15" t="str">
        <f t="shared" si="2"/>
        <v>999:99.99</v>
      </c>
      <c r="O10" s="14" t="str">
        <f t="shared" si="3"/>
        <v/>
      </c>
      <c r="P10" s="14">
        <f t="shared" si="4"/>
        <v>0</v>
      </c>
      <c r="Q10" s="14" t="str">
        <f t="shared" si="5"/>
        <v/>
      </c>
      <c r="R10" s="14" t="str">
        <f t="shared" si="6"/>
        <v/>
      </c>
      <c r="S10" s="14">
        <f t="shared" si="7"/>
        <v>0</v>
      </c>
      <c r="T10" s="14">
        <f t="shared" si="8"/>
        <v>0</v>
      </c>
      <c r="U10" s="14">
        <f t="shared" si="9"/>
        <v>0</v>
      </c>
      <c r="V10" s="14">
        <f t="shared" si="10"/>
        <v>0</v>
      </c>
      <c r="W10" s="14" t="str">
        <f t="shared" si="11"/>
        <v/>
      </c>
      <c r="X10" s="14" t="str">
        <f t="shared" si="12"/>
        <v/>
      </c>
      <c r="Y10" s="14">
        <f t="shared" si="13"/>
        <v>0</v>
      </c>
      <c r="Z10" s="14">
        <f t="shared" si="14"/>
        <v>0</v>
      </c>
      <c r="AA10" s="14">
        <f t="shared" si="15"/>
        <v>0</v>
      </c>
      <c r="AB10" s="14">
        <f t="shared" si="16"/>
        <v>0</v>
      </c>
      <c r="AC10" s="14">
        <f t="shared" si="17"/>
        <v>0</v>
      </c>
      <c r="AD10" s="14">
        <f t="shared" si="18"/>
        <v>0</v>
      </c>
      <c r="AE10" s="14">
        <f t="shared" si="19"/>
        <v>0</v>
      </c>
      <c r="AF10" s="14">
        <f t="shared" si="20"/>
        <v>0</v>
      </c>
      <c r="AG10" s="14">
        <f t="shared" si="21"/>
        <v>0</v>
      </c>
      <c r="AH10" s="34" t="str">
        <f t="shared" si="22"/>
        <v/>
      </c>
      <c r="AI10" s="34" t="str">
        <f t="shared" si="23"/>
        <v/>
      </c>
      <c r="AJ10" s="34" t="str">
        <f t="shared" si="24"/>
        <v/>
      </c>
      <c r="AK10" s="34" t="str">
        <f t="shared" si="25"/>
        <v/>
      </c>
      <c r="AL10" s="34">
        <f t="shared" ref="AL10:AL41" si="40">IF(G10="",0,VLOOKUP(G10,$BE$7:$BW$106,$O10+6,0))</f>
        <v>0</v>
      </c>
      <c r="AM10" s="34">
        <f t="shared" ref="AM10:AM41" si="41">IF(H10="",0,VLOOKUP(H10,$BE$7:$BW$106,$O10+6,0))</f>
        <v>0</v>
      </c>
      <c r="AN10" s="34">
        <f t="shared" ref="AN10:AN41" si="42">IF(I10="",0,VLOOKUP(I10,$BE$7:$BW$106,$O10+6,0))</f>
        <v>0</v>
      </c>
      <c r="AO10" s="34">
        <f t="shared" ref="AO10:AO41" si="43">IF(J10="",0,VLOOKUP(J10,$BE$7:$BW$106,$O10+6,0))</f>
        <v>0</v>
      </c>
      <c r="AP10" s="34">
        <f t="shared" si="30"/>
        <v>0</v>
      </c>
      <c r="AQ10" s="34" t="str">
        <f t="shared" si="38"/>
        <v/>
      </c>
      <c r="AR10" s="14">
        <f t="shared" si="31"/>
        <v>0</v>
      </c>
      <c r="AS10" s="14" t="str">
        <f t="shared" si="32"/>
        <v/>
      </c>
      <c r="AT10" s="14" t="str">
        <f t="shared" si="33"/>
        <v/>
      </c>
      <c r="AU10" s="14" t="str">
        <f t="shared" si="34"/>
        <v/>
      </c>
      <c r="AV10" s="14" t="str">
        <f t="shared" si="35"/>
        <v/>
      </c>
      <c r="AX10" t="s">
        <v>184</v>
      </c>
      <c r="AY10">
        <v>6</v>
      </c>
      <c r="AZ10">
        <v>800</v>
      </c>
      <c r="BD10">
        <v>4</v>
      </c>
      <c r="BE10" t="str">
        <f>IF(ISERROR(VLOOKUP($BD10,男子申込一覧表!$AT$5:$AZ$207,3,0)),"",VLOOKUP($BD10,男子申込一覧表!$AT$5:$AZ$207,3,0))</f>
        <v/>
      </c>
      <c r="BF10" t="str">
        <f>IF(ISERROR(VLOOKUP($BD10,男子申込一覧表!$AT$5:$AZ$207,3,0)),"",VLOOKUP($BD10,男子申込一覧表!$AT$5:$AZ$207,4,0))</f>
        <v/>
      </c>
      <c r="BG10" t="str">
        <f>IF(ISERROR(VLOOKUP($BD10,男子申込一覧表!$AT$5:$AZ$207,3,0)),"",VLOOKUP($BD10,男子申込一覧表!$AT$5:$BC$207,10,0))</f>
        <v/>
      </c>
      <c r="BH10" t="str">
        <f>IF(ISERROR(VLOOKUP($BD10,男子申込一覧表!$AT$5:$BA$207,3,0)),"",VLOOKUP($BD10,男子申込一覧表!$AT$5:$BA$207,7,0))</f>
        <v/>
      </c>
      <c r="BI10" t="str">
        <f>IF(ISERROR(VLOOKUP($BD10,男子申込一覧表!$AT$5:$BN$207,3,0)),"",VLOOKUP($BD10,男子申込一覧表!$AT$5:$BN$207,14,0))</f>
        <v/>
      </c>
      <c r="BJ10" t="str">
        <f>IF(ISERROR(VLOOKUP($BD10,男子申込一覧表!$AT$5:$BN$207,3,0)),"",VLOOKUP($BD10,男子申込一覧表!$AT$5:$BN$207,9,0))</f>
        <v/>
      </c>
      <c r="BK10" t="str">
        <f>IF(ISERROR(VLOOKUP($BD10,男子申込一覧表!$AT$5:$BN$207,3,0)),"",VLOOKUP($BD10,男子申込一覧表!$AT$5:$BN$207,11,0))</f>
        <v/>
      </c>
      <c r="BL10">
        <f t="shared" si="36"/>
        <v>0</v>
      </c>
      <c r="BM10">
        <f t="shared" si="36"/>
        <v>0</v>
      </c>
      <c r="BN10">
        <f t="shared" si="36"/>
        <v>0</v>
      </c>
      <c r="BO10">
        <f t="shared" si="36"/>
        <v>0</v>
      </c>
      <c r="BP10">
        <f t="shared" si="36"/>
        <v>0</v>
      </c>
      <c r="BQ10">
        <f t="shared" si="36"/>
        <v>0</v>
      </c>
      <c r="BR10">
        <f t="shared" si="36"/>
        <v>0</v>
      </c>
      <c r="BS10">
        <f t="shared" si="36"/>
        <v>0</v>
      </c>
      <c r="BT10">
        <f t="shared" si="36"/>
        <v>0</v>
      </c>
      <c r="BU10">
        <f t="shared" si="36"/>
        <v>0</v>
      </c>
      <c r="BV10">
        <f t="shared" si="36"/>
        <v>0</v>
      </c>
      <c r="BW10">
        <f t="shared" si="36"/>
        <v>0</v>
      </c>
    </row>
    <row r="11" spans="1:76" ht="21.95" customHeight="1">
      <c r="A11" s="13" t="str">
        <f t="shared" si="39"/>
        <v/>
      </c>
      <c r="B11" s="13" t="str">
        <f t="shared" si="0"/>
        <v/>
      </c>
      <c r="C11" s="87"/>
      <c r="D11" s="30"/>
      <c r="E11" s="68"/>
      <c r="F11" s="31"/>
      <c r="G11" s="30"/>
      <c r="H11" s="30"/>
      <c r="I11" s="30"/>
      <c r="J11" s="30"/>
      <c r="K11" s="19" t="str">
        <f t="shared" si="37"/>
        <v/>
      </c>
      <c r="L11" s="15" t="str">
        <f t="shared" si="1"/>
        <v/>
      </c>
      <c r="M11" s="15" t="str">
        <f t="shared" si="2"/>
        <v>999:99.99</v>
      </c>
      <c r="O11" s="14" t="str">
        <f t="shared" si="3"/>
        <v/>
      </c>
      <c r="P11" s="14">
        <f t="shared" si="4"/>
        <v>0</v>
      </c>
      <c r="Q11" s="14" t="str">
        <f t="shared" si="5"/>
        <v/>
      </c>
      <c r="R11" s="14" t="str">
        <f t="shared" si="6"/>
        <v/>
      </c>
      <c r="S11" s="14">
        <f t="shared" si="7"/>
        <v>0</v>
      </c>
      <c r="T11" s="14">
        <f t="shared" si="8"/>
        <v>0</v>
      </c>
      <c r="U11" s="14">
        <f t="shared" si="9"/>
        <v>0</v>
      </c>
      <c r="V11" s="14">
        <f t="shared" si="10"/>
        <v>0</v>
      </c>
      <c r="W11" s="14" t="str">
        <f t="shared" si="11"/>
        <v/>
      </c>
      <c r="X11" s="14" t="str">
        <f t="shared" si="12"/>
        <v/>
      </c>
      <c r="Y11" s="14">
        <f t="shared" si="13"/>
        <v>0</v>
      </c>
      <c r="Z11" s="14">
        <f t="shared" si="14"/>
        <v>0</v>
      </c>
      <c r="AA11" s="14">
        <f t="shared" si="15"/>
        <v>0</v>
      </c>
      <c r="AB11" s="14">
        <f t="shared" si="16"/>
        <v>0</v>
      </c>
      <c r="AC11" s="14">
        <f t="shared" si="17"/>
        <v>0</v>
      </c>
      <c r="AD11" s="14">
        <f t="shared" si="18"/>
        <v>0</v>
      </c>
      <c r="AE11" s="14">
        <f t="shared" si="19"/>
        <v>0</v>
      </c>
      <c r="AF11" s="14">
        <f t="shared" si="20"/>
        <v>0</v>
      </c>
      <c r="AG11" s="14">
        <f t="shared" si="21"/>
        <v>0</v>
      </c>
      <c r="AH11" s="34" t="str">
        <f t="shared" si="22"/>
        <v/>
      </c>
      <c r="AI11" s="34" t="str">
        <f t="shared" si="23"/>
        <v/>
      </c>
      <c r="AJ11" s="34" t="str">
        <f t="shared" si="24"/>
        <v/>
      </c>
      <c r="AK11" s="34" t="str">
        <f t="shared" si="25"/>
        <v/>
      </c>
      <c r="AL11" s="34">
        <f t="shared" si="40"/>
        <v>0</v>
      </c>
      <c r="AM11" s="34">
        <f t="shared" si="41"/>
        <v>0</v>
      </c>
      <c r="AN11" s="34">
        <f t="shared" si="42"/>
        <v>0</v>
      </c>
      <c r="AO11" s="34">
        <f t="shared" si="43"/>
        <v>0</v>
      </c>
      <c r="AP11" s="34">
        <f t="shared" si="30"/>
        <v>0</v>
      </c>
      <c r="AQ11" s="34" t="str">
        <f t="shared" si="38"/>
        <v/>
      </c>
      <c r="AR11" s="14">
        <f t="shared" si="31"/>
        <v>0</v>
      </c>
      <c r="AS11" s="14" t="str">
        <f t="shared" si="32"/>
        <v/>
      </c>
      <c r="AT11" s="14" t="str">
        <f t="shared" si="33"/>
        <v/>
      </c>
      <c r="AU11" s="14" t="str">
        <f t="shared" si="34"/>
        <v/>
      </c>
      <c r="AV11" s="14" t="str">
        <f t="shared" si="35"/>
        <v/>
      </c>
      <c r="BD11">
        <v>5</v>
      </c>
      <c r="BE11" t="str">
        <f>IF(ISERROR(VLOOKUP($BD11,男子申込一覧表!$AT$5:$AZ$207,3,0)),"",VLOOKUP($BD11,男子申込一覧表!$AT$5:$AZ$207,3,0))</f>
        <v/>
      </c>
      <c r="BF11" t="str">
        <f>IF(ISERROR(VLOOKUP($BD11,男子申込一覧表!$AT$5:$AZ$207,3,0)),"",VLOOKUP($BD11,男子申込一覧表!$AT$5:$AZ$207,4,0))</f>
        <v/>
      </c>
      <c r="BG11" t="str">
        <f>IF(ISERROR(VLOOKUP($BD11,男子申込一覧表!$AT$5:$AZ$207,3,0)),"",VLOOKUP($BD11,男子申込一覧表!$AT$5:$BC$207,10,0))</f>
        <v/>
      </c>
      <c r="BH11" t="str">
        <f>IF(ISERROR(VLOOKUP($BD11,男子申込一覧表!$AT$5:$BA$207,3,0)),"",VLOOKUP($BD11,男子申込一覧表!$AT$5:$BA$207,7,0))</f>
        <v/>
      </c>
      <c r="BI11" t="str">
        <f>IF(ISERROR(VLOOKUP($BD11,男子申込一覧表!$AT$5:$BN$207,3,0)),"",VLOOKUP($BD11,男子申込一覧表!$AT$5:$BN$207,14,0))</f>
        <v/>
      </c>
      <c r="BJ11" t="str">
        <f>IF(ISERROR(VLOOKUP($BD11,男子申込一覧表!$AT$5:$BN$207,3,0)),"",VLOOKUP($BD11,男子申込一覧表!$AT$5:$BN$207,9,0))</f>
        <v/>
      </c>
      <c r="BK11" t="str">
        <f>IF(ISERROR(VLOOKUP($BD11,男子申込一覧表!$AT$5:$BN$207,3,0)),"",VLOOKUP($BD11,男子申込一覧表!$AT$5:$BN$207,11,0))</f>
        <v/>
      </c>
      <c r="BL11">
        <f t="shared" si="36"/>
        <v>0</v>
      </c>
      <c r="BM11">
        <f t="shared" si="36"/>
        <v>0</v>
      </c>
      <c r="BN11">
        <f t="shared" si="36"/>
        <v>0</v>
      </c>
      <c r="BO11">
        <f t="shared" si="36"/>
        <v>0</v>
      </c>
      <c r="BP11">
        <f t="shared" si="36"/>
        <v>0</v>
      </c>
      <c r="BQ11">
        <f t="shared" si="36"/>
        <v>0</v>
      </c>
      <c r="BR11">
        <f t="shared" si="36"/>
        <v>0</v>
      </c>
      <c r="BS11">
        <f t="shared" si="36"/>
        <v>0</v>
      </c>
      <c r="BT11">
        <f t="shared" si="36"/>
        <v>0</v>
      </c>
      <c r="BU11">
        <f t="shared" si="36"/>
        <v>0</v>
      </c>
      <c r="BV11">
        <f t="shared" si="36"/>
        <v>0</v>
      </c>
      <c r="BW11">
        <f t="shared" si="36"/>
        <v>0</v>
      </c>
    </row>
    <row r="12" spans="1:76" ht="21.95" customHeight="1">
      <c r="A12" s="13" t="str">
        <f t="shared" si="39"/>
        <v/>
      </c>
      <c r="B12" s="13" t="str">
        <f t="shared" si="0"/>
        <v/>
      </c>
      <c r="C12" s="87"/>
      <c r="D12" s="30"/>
      <c r="E12" s="68"/>
      <c r="F12" s="31"/>
      <c r="G12" s="30"/>
      <c r="H12" s="30"/>
      <c r="I12" s="30"/>
      <c r="J12" s="30"/>
      <c r="K12" s="19" t="str">
        <f t="shared" si="37"/>
        <v/>
      </c>
      <c r="L12" s="15" t="str">
        <f t="shared" si="1"/>
        <v/>
      </c>
      <c r="M12" s="15" t="str">
        <f t="shared" si="2"/>
        <v>999:99.99</v>
      </c>
      <c r="O12" s="14" t="str">
        <f t="shared" si="3"/>
        <v/>
      </c>
      <c r="P12" s="14">
        <f t="shared" si="4"/>
        <v>0</v>
      </c>
      <c r="Q12" s="14" t="str">
        <f t="shared" si="5"/>
        <v/>
      </c>
      <c r="R12" s="14" t="str">
        <f t="shared" si="6"/>
        <v/>
      </c>
      <c r="S12" s="14">
        <f t="shared" si="7"/>
        <v>0</v>
      </c>
      <c r="T12" s="14">
        <f t="shared" si="8"/>
        <v>0</v>
      </c>
      <c r="U12" s="14">
        <f t="shared" si="9"/>
        <v>0</v>
      </c>
      <c r="V12" s="14">
        <f t="shared" si="10"/>
        <v>0</v>
      </c>
      <c r="W12" s="14" t="str">
        <f t="shared" si="11"/>
        <v/>
      </c>
      <c r="X12" s="14" t="str">
        <f t="shared" si="12"/>
        <v/>
      </c>
      <c r="Y12" s="14">
        <f t="shared" si="13"/>
        <v>0</v>
      </c>
      <c r="Z12" s="14">
        <f t="shared" si="14"/>
        <v>0</v>
      </c>
      <c r="AA12" s="14">
        <f t="shared" si="15"/>
        <v>0</v>
      </c>
      <c r="AB12" s="14">
        <f t="shared" si="16"/>
        <v>0</v>
      </c>
      <c r="AC12" s="14">
        <f t="shared" si="17"/>
        <v>0</v>
      </c>
      <c r="AD12" s="14">
        <f t="shared" si="18"/>
        <v>0</v>
      </c>
      <c r="AE12" s="14">
        <f t="shared" si="19"/>
        <v>0</v>
      </c>
      <c r="AF12" s="14">
        <f t="shared" si="20"/>
        <v>0</v>
      </c>
      <c r="AG12" s="14">
        <f t="shared" si="21"/>
        <v>0</v>
      </c>
      <c r="AH12" s="34" t="str">
        <f t="shared" si="22"/>
        <v/>
      </c>
      <c r="AI12" s="34" t="str">
        <f t="shared" si="23"/>
        <v/>
      </c>
      <c r="AJ12" s="34" t="str">
        <f t="shared" si="24"/>
        <v/>
      </c>
      <c r="AK12" s="34" t="str">
        <f t="shared" si="25"/>
        <v/>
      </c>
      <c r="AL12" s="34">
        <f t="shared" si="40"/>
        <v>0</v>
      </c>
      <c r="AM12" s="34">
        <f t="shared" si="41"/>
        <v>0</v>
      </c>
      <c r="AN12" s="34">
        <f t="shared" si="42"/>
        <v>0</v>
      </c>
      <c r="AO12" s="34">
        <f t="shared" si="43"/>
        <v>0</v>
      </c>
      <c r="AP12" s="34">
        <f t="shared" si="30"/>
        <v>0</v>
      </c>
      <c r="AQ12" s="34" t="str">
        <f t="shared" si="38"/>
        <v/>
      </c>
      <c r="AR12" s="14">
        <f t="shared" si="31"/>
        <v>0</v>
      </c>
      <c r="AS12" s="14" t="str">
        <f t="shared" si="32"/>
        <v/>
      </c>
      <c r="AT12" s="14" t="str">
        <f t="shared" si="33"/>
        <v/>
      </c>
      <c r="AU12" s="14" t="str">
        <f t="shared" si="34"/>
        <v/>
      </c>
      <c r="AV12" s="14" t="str">
        <f t="shared" si="35"/>
        <v/>
      </c>
      <c r="AX12" t="s">
        <v>187</v>
      </c>
      <c r="BD12">
        <v>6</v>
      </c>
      <c r="BE12" t="str">
        <f>IF(ISERROR(VLOOKUP($BD12,男子申込一覧表!$AT$5:$AZ$207,3,0)),"",VLOOKUP($BD12,男子申込一覧表!$AT$5:$AZ$207,3,0))</f>
        <v/>
      </c>
      <c r="BF12" t="str">
        <f>IF(ISERROR(VLOOKUP($BD12,男子申込一覧表!$AT$5:$AZ$207,3,0)),"",VLOOKUP($BD12,男子申込一覧表!$AT$5:$AZ$207,4,0))</f>
        <v/>
      </c>
      <c r="BG12" t="str">
        <f>IF(ISERROR(VLOOKUP($BD12,男子申込一覧表!$AT$5:$AZ$207,3,0)),"",VLOOKUP($BD12,男子申込一覧表!$AT$5:$BC$207,10,0))</f>
        <v/>
      </c>
      <c r="BH12" t="str">
        <f>IF(ISERROR(VLOOKUP($BD12,男子申込一覧表!$AT$5:$BA$207,3,0)),"",VLOOKUP($BD12,男子申込一覧表!$AT$5:$BA$207,7,0))</f>
        <v/>
      </c>
      <c r="BI12" t="str">
        <f>IF(ISERROR(VLOOKUP($BD12,男子申込一覧表!$AT$5:$BN$207,3,0)),"",VLOOKUP($BD12,男子申込一覧表!$AT$5:$BN$207,14,0))</f>
        <v/>
      </c>
      <c r="BJ12" t="str">
        <f>IF(ISERROR(VLOOKUP($BD12,男子申込一覧表!$AT$5:$BN$207,3,0)),"",VLOOKUP($BD12,男子申込一覧表!$AT$5:$BN$207,9,0))</f>
        <v/>
      </c>
      <c r="BK12" t="str">
        <f>IF(ISERROR(VLOOKUP($BD12,男子申込一覧表!$AT$5:$BN$207,3,0)),"",VLOOKUP($BD12,男子申込一覧表!$AT$5:$BN$207,11,0))</f>
        <v/>
      </c>
      <c r="BL12">
        <f t="shared" si="36"/>
        <v>0</v>
      </c>
      <c r="BM12">
        <f t="shared" si="36"/>
        <v>0</v>
      </c>
      <c r="BN12">
        <f t="shared" si="36"/>
        <v>0</v>
      </c>
      <c r="BO12">
        <f t="shared" si="36"/>
        <v>0</v>
      </c>
      <c r="BP12">
        <f t="shared" si="36"/>
        <v>0</v>
      </c>
      <c r="BQ12">
        <f t="shared" si="36"/>
        <v>0</v>
      </c>
      <c r="BR12">
        <f t="shared" si="36"/>
        <v>0</v>
      </c>
      <c r="BS12">
        <f t="shared" si="36"/>
        <v>0</v>
      </c>
      <c r="BT12">
        <f t="shared" si="36"/>
        <v>0</v>
      </c>
      <c r="BU12">
        <f t="shared" si="36"/>
        <v>0</v>
      </c>
      <c r="BV12">
        <f t="shared" si="36"/>
        <v>0</v>
      </c>
      <c r="BW12">
        <f t="shared" si="36"/>
        <v>0</v>
      </c>
    </row>
    <row r="13" spans="1:76" s="11" customFormat="1" ht="21.95" customHeight="1">
      <c r="A13" s="13" t="str">
        <f t="shared" si="39"/>
        <v/>
      </c>
      <c r="B13" s="13" t="str">
        <f t="shared" si="0"/>
        <v/>
      </c>
      <c r="C13" s="87"/>
      <c r="D13" s="30"/>
      <c r="E13" s="68"/>
      <c r="F13" s="31"/>
      <c r="G13" s="30"/>
      <c r="H13" s="30"/>
      <c r="I13" s="30"/>
      <c r="J13" s="30"/>
      <c r="K13" s="19" t="str">
        <f t="shared" si="37"/>
        <v/>
      </c>
      <c r="L13" s="15" t="str">
        <f t="shared" si="1"/>
        <v/>
      </c>
      <c r="M13" s="15" t="str">
        <f t="shared" si="2"/>
        <v>999:99.99</v>
      </c>
      <c r="O13" s="14" t="str">
        <f t="shared" si="3"/>
        <v/>
      </c>
      <c r="P13" s="14">
        <f t="shared" si="4"/>
        <v>0</v>
      </c>
      <c r="Q13" s="14" t="str">
        <f t="shared" si="5"/>
        <v/>
      </c>
      <c r="R13" s="14" t="str">
        <f t="shared" si="6"/>
        <v/>
      </c>
      <c r="S13" s="14">
        <f t="shared" si="7"/>
        <v>0</v>
      </c>
      <c r="T13" s="14">
        <f t="shared" si="8"/>
        <v>0</v>
      </c>
      <c r="U13" s="14">
        <f t="shared" si="9"/>
        <v>0</v>
      </c>
      <c r="V13" s="14">
        <f t="shared" si="10"/>
        <v>0</v>
      </c>
      <c r="W13" s="14" t="str">
        <f t="shared" si="11"/>
        <v/>
      </c>
      <c r="X13" s="14" t="str">
        <f t="shared" si="12"/>
        <v/>
      </c>
      <c r="Y13" s="14">
        <f t="shared" si="13"/>
        <v>0</v>
      </c>
      <c r="Z13" s="14">
        <f t="shared" si="14"/>
        <v>0</v>
      </c>
      <c r="AA13" s="14">
        <f t="shared" si="15"/>
        <v>0</v>
      </c>
      <c r="AB13" s="14">
        <f t="shared" si="16"/>
        <v>0</v>
      </c>
      <c r="AC13" s="14">
        <f t="shared" si="17"/>
        <v>0</v>
      </c>
      <c r="AD13" s="14">
        <f t="shared" si="18"/>
        <v>0</v>
      </c>
      <c r="AE13" s="14">
        <f t="shared" si="19"/>
        <v>0</v>
      </c>
      <c r="AF13" s="14">
        <f t="shared" si="20"/>
        <v>0</v>
      </c>
      <c r="AG13" s="14">
        <f t="shared" si="21"/>
        <v>0</v>
      </c>
      <c r="AH13" s="34" t="str">
        <f t="shared" si="22"/>
        <v/>
      </c>
      <c r="AI13" s="34" t="str">
        <f t="shared" si="23"/>
        <v/>
      </c>
      <c r="AJ13" s="34" t="str">
        <f t="shared" si="24"/>
        <v/>
      </c>
      <c r="AK13" s="34" t="str">
        <f t="shared" si="25"/>
        <v/>
      </c>
      <c r="AL13" s="34">
        <f t="shared" si="40"/>
        <v>0</v>
      </c>
      <c r="AM13" s="34">
        <f t="shared" si="41"/>
        <v>0</v>
      </c>
      <c r="AN13" s="34">
        <f t="shared" si="42"/>
        <v>0</v>
      </c>
      <c r="AO13" s="34">
        <f t="shared" si="43"/>
        <v>0</v>
      </c>
      <c r="AP13" s="34">
        <f t="shared" si="30"/>
        <v>0</v>
      </c>
      <c r="AQ13" s="34" t="str">
        <f t="shared" si="38"/>
        <v/>
      </c>
      <c r="AR13" s="14">
        <f t="shared" si="31"/>
        <v>0</v>
      </c>
      <c r="AS13" s="14" t="str">
        <f t="shared" si="32"/>
        <v/>
      </c>
      <c r="AT13" s="14" t="str">
        <f t="shared" si="33"/>
        <v/>
      </c>
      <c r="AU13" s="14" t="str">
        <f t="shared" si="34"/>
        <v/>
      </c>
      <c r="AV13" s="14" t="str">
        <f t="shared" si="35"/>
        <v/>
      </c>
      <c r="AW13"/>
      <c r="AX13"/>
      <c r="AY13" s="11" t="s">
        <v>92</v>
      </c>
      <c r="AZ13" s="11" t="s">
        <v>91</v>
      </c>
      <c r="BA13" s="11" t="s">
        <v>108</v>
      </c>
      <c r="BB13" s="11" t="s">
        <v>294</v>
      </c>
      <c r="BC13" s="11" t="s">
        <v>283</v>
      </c>
      <c r="BD13">
        <v>7</v>
      </c>
      <c r="BE13" t="str">
        <f>IF(ISERROR(VLOOKUP($BD13,男子申込一覧表!$AT$5:$AZ$207,3,0)),"",VLOOKUP($BD13,男子申込一覧表!$AT$5:$AZ$207,3,0))</f>
        <v/>
      </c>
      <c r="BF13" t="str">
        <f>IF(ISERROR(VLOOKUP($BD13,男子申込一覧表!$AT$5:$AZ$207,3,0)),"",VLOOKUP($BD13,男子申込一覧表!$AT$5:$AZ$207,4,0))</f>
        <v/>
      </c>
      <c r="BG13" t="str">
        <f>IF(ISERROR(VLOOKUP($BD13,男子申込一覧表!$AT$5:$AZ$207,3,0)),"",VLOOKUP($BD13,男子申込一覧表!$AT$5:$BC$207,10,0))</f>
        <v/>
      </c>
      <c r="BH13" t="str">
        <f>IF(ISERROR(VLOOKUP($BD13,男子申込一覧表!$AT$5:$BA$207,3,0)),"",VLOOKUP($BD13,男子申込一覧表!$AT$5:$BA$207,7,0))</f>
        <v/>
      </c>
      <c r="BI13" t="str">
        <f>IF(ISERROR(VLOOKUP($BD13,男子申込一覧表!$AT$5:$BN$207,3,0)),"",VLOOKUP($BD13,男子申込一覧表!$AT$5:$BN$207,14,0))</f>
        <v/>
      </c>
      <c r="BJ13" t="str">
        <f>IF(ISERROR(VLOOKUP($BD13,男子申込一覧表!$AT$5:$BN$207,3,0)),"",VLOOKUP($BD13,男子申込一覧表!$AT$5:$BN$207,9,0))</f>
        <v/>
      </c>
      <c r="BK13" t="str">
        <f>IF(ISERROR(VLOOKUP($BD13,男子申込一覧表!$AT$5:$BN$207,3,0)),"",VLOOKUP($BD13,男子申込一覧表!$AT$5:$BN$207,11,0))</f>
        <v/>
      </c>
      <c r="BL13">
        <f t="shared" si="36"/>
        <v>0</v>
      </c>
      <c r="BM13">
        <f t="shared" si="36"/>
        <v>0</v>
      </c>
      <c r="BN13">
        <f t="shared" si="36"/>
        <v>0</v>
      </c>
      <c r="BO13">
        <f t="shared" si="36"/>
        <v>0</v>
      </c>
      <c r="BP13">
        <f t="shared" si="36"/>
        <v>0</v>
      </c>
      <c r="BQ13">
        <f t="shared" si="36"/>
        <v>0</v>
      </c>
      <c r="BR13">
        <f t="shared" si="36"/>
        <v>0</v>
      </c>
      <c r="BS13">
        <f t="shared" si="36"/>
        <v>0</v>
      </c>
      <c r="BT13">
        <f t="shared" si="36"/>
        <v>0</v>
      </c>
      <c r="BU13">
        <f t="shared" si="36"/>
        <v>0</v>
      </c>
      <c r="BV13">
        <f t="shared" si="36"/>
        <v>0</v>
      </c>
      <c r="BW13">
        <f t="shared" si="36"/>
        <v>0</v>
      </c>
      <c r="BX13"/>
    </row>
    <row r="14" spans="1:76" ht="21.95" customHeight="1">
      <c r="A14" s="13" t="str">
        <f t="shared" si="39"/>
        <v/>
      </c>
      <c r="B14" s="13" t="str">
        <f t="shared" si="0"/>
        <v/>
      </c>
      <c r="C14" s="87"/>
      <c r="D14" s="30"/>
      <c r="E14" s="68"/>
      <c r="F14" s="31"/>
      <c r="G14" s="30"/>
      <c r="H14" s="30"/>
      <c r="I14" s="30"/>
      <c r="J14" s="30"/>
      <c r="K14" s="19" t="str">
        <f t="shared" si="37"/>
        <v/>
      </c>
      <c r="L14" s="15" t="str">
        <f t="shared" si="1"/>
        <v/>
      </c>
      <c r="M14" s="15" t="str">
        <f t="shared" si="2"/>
        <v>999:99.99</v>
      </c>
      <c r="O14" s="14" t="str">
        <f t="shared" si="3"/>
        <v/>
      </c>
      <c r="P14" s="14">
        <f t="shared" si="4"/>
        <v>0</v>
      </c>
      <c r="Q14" s="14" t="str">
        <f t="shared" si="5"/>
        <v/>
      </c>
      <c r="R14" s="14" t="str">
        <f t="shared" si="6"/>
        <v/>
      </c>
      <c r="S14" s="14">
        <f t="shared" si="7"/>
        <v>0</v>
      </c>
      <c r="T14" s="14">
        <f t="shared" si="8"/>
        <v>0</v>
      </c>
      <c r="U14" s="14">
        <f t="shared" si="9"/>
        <v>0</v>
      </c>
      <c r="V14" s="14">
        <f t="shared" si="10"/>
        <v>0</v>
      </c>
      <c r="W14" s="14" t="str">
        <f t="shared" si="11"/>
        <v/>
      </c>
      <c r="X14" s="14" t="str">
        <f t="shared" si="12"/>
        <v/>
      </c>
      <c r="Y14" s="14">
        <f t="shared" si="13"/>
        <v>0</v>
      </c>
      <c r="Z14" s="14">
        <f t="shared" si="14"/>
        <v>0</v>
      </c>
      <c r="AA14" s="14">
        <f t="shared" si="15"/>
        <v>0</v>
      </c>
      <c r="AB14" s="14">
        <f t="shared" si="16"/>
        <v>0</v>
      </c>
      <c r="AC14" s="14">
        <f t="shared" si="17"/>
        <v>0</v>
      </c>
      <c r="AD14" s="14">
        <f t="shared" si="18"/>
        <v>0</v>
      </c>
      <c r="AE14" s="14">
        <f t="shared" si="19"/>
        <v>0</v>
      </c>
      <c r="AF14" s="14">
        <f t="shared" si="20"/>
        <v>0</v>
      </c>
      <c r="AG14" s="14">
        <f t="shared" si="21"/>
        <v>0</v>
      </c>
      <c r="AH14" s="34" t="str">
        <f t="shared" si="22"/>
        <v/>
      </c>
      <c r="AI14" s="34" t="str">
        <f t="shared" si="23"/>
        <v/>
      </c>
      <c r="AJ14" s="34" t="str">
        <f t="shared" si="24"/>
        <v/>
      </c>
      <c r="AK14" s="34" t="str">
        <f t="shared" si="25"/>
        <v/>
      </c>
      <c r="AL14" s="34">
        <f t="shared" si="40"/>
        <v>0</v>
      </c>
      <c r="AM14" s="34">
        <f t="shared" si="41"/>
        <v>0</v>
      </c>
      <c r="AN14" s="34">
        <f t="shared" si="42"/>
        <v>0</v>
      </c>
      <c r="AO14" s="34">
        <f t="shared" si="43"/>
        <v>0</v>
      </c>
      <c r="AP14" s="34">
        <f t="shared" si="30"/>
        <v>0</v>
      </c>
      <c r="AQ14" s="34" t="str">
        <f t="shared" si="38"/>
        <v/>
      </c>
      <c r="AR14" s="14">
        <f t="shared" si="31"/>
        <v>0</v>
      </c>
      <c r="AS14" s="14" t="str">
        <f t="shared" si="32"/>
        <v/>
      </c>
      <c r="AT14" s="14" t="str">
        <f t="shared" si="33"/>
        <v/>
      </c>
      <c r="AU14" s="14" t="str">
        <f t="shared" si="34"/>
        <v/>
      </c>
      <c r="AV14" s="14" t="str">
        <f t="shared" si="35"/>
        <v/>
      </c>
      <c r="AX14" t="s">
        <v>269</v>
      </c>
      <c r="AY14">
        <v>6</v>
      </c>
      <c r="AZ14">
        <v>200</v>
      </c>
      <c r="BA14">
        <f>COUNTIF($D$6:$D$65,AX14)</f>
        <v>0</v>
      </c>
      <c r="BB14">
        <v>0</v>
      </c>
      <c r="BC14">
        <v>21</v>
      </c>
      <c r="BD14">
        <v>8</v>
      </c>
      <c r="BE14" t="str">
        <f>IF(ISERROR(VLOOKUP($BD14,男子申込一覧表!$AT$5:$AZ$207,3,0)),"",VLOOKUP($BD14,男子申込一覧表!$AT$5:$AZ$207,3,0))</f>
        <v/>
      </c>
      <c r="BF14" t="str">
        <f>IF(ISERROR(VLOOKUP($BD14,男子申込一覧表!$AT$5:$AZ$207,3,0)),"",VLOOKUP($BD14,男子申込一覧表!$AT$5:$AZ$207,4,0))</f>
        <v/>
      </c>
      <c r="BG14" t="str">
        <f>IF(ISERROR(VLOOKUP($BD14,男子申込一覧表!$AT$5:$AZ$207,3,0)),"",VLOOKUP($BD14,男子申込一覧表!$AT$5:$BC$207,10,0))</f>
        <v/>
      </c>
      <c r="BH14" t="str">
        <f>IF(ISERROR(VLOOKUP($BD14,男子申込一覧表!$AT$5:$BA$207,3,0)),"",VLOOKUP($BD14,男子申込一覧表!$AT$5:$BA$207,7,0))</f>
        <v/>
      </c>
      <c r="BI14" t="str">
        <f>IF(ISERROR(VLOOKUP($BD14,男子申込一覧表!$AT$5:$BN$207,3,0)),"",VLOOKUP($BD14,男子申込一覧表!$AT$5:$BN$207,14,0))</f>
        <v/>
      </c>
      <c r="BJ14" t="str">
        <f>IF(ISERROR(VLOOKUP($BD14,男子申込一覧表!$AT$5:$BN$207,3,0)),"",VLOOKUP($BD14,男子申込一覧表!$AT$5:$BN$207,9,0))</f>
        <v/>
      </c>
      <c r="BK14" t="str">
        <f>IF(ISERROR(VLOOKUP($BD14,男子申込一覧表!$AT$5:$BN$207,3,0)),"",VLOOKUP($BD14,男子申込一覧表!$AT$5:$BN$207,11,0))</f>
        <v/>
      </c>
      <c r="BL14">
        <f t="shared" si="36"/>
        <v>0</v>
      </c>
      <c r="BM14">
        <f t="shared" si="36"/>
        <v>0</v>
      </c>
      <c r="BN14">
        <f t="shared" si="36"/>
        <v>0</v>
      </c>
      <c r="BO14">
        <f t="shared" si="36"/>
        <v>0</v>
      </c>
      <c r="BP14">
        <f t="shared" si="36"/>
        <v>0</v>
      </c>
      <c r="BQ14">
        <f t="shared" si="36"/>
        <v>0</v>
      </c>
      <c r="BR14">
        <f t="shared" si="36"/>
        <v>0</v>
      </c>
      <c r="BS14">
        <f t="shared" si="36"/>
        <v>0</v>
      </c>
      <c r="BT14">
        <f t="shared" si="36"/>
        <v>0</v>
      </c>
      <c r="BU14">
        <f t="shared" si="36"/>
        <v>0</v>
      </c>
      <c r="BV14">
        <f t="shared" si="36"/>
        <v>0</v>
      </c>
      <c r="BW14">
        <f t="shared" si="36"/>
        <v>0</v>
      </c>
    </row>
    <row r="15" spans="1:76" ht="21.95" customHeight="1">
      <c r="A15" s="13" t="str">
        <f t="shared" si="39"/>
        <v/>
      </c>
      <c r="B15" s="13" t="str">
        <f t="shared" si="0"/>
        <v/>
      </c>
      <c r="C15" s="87"/>
      <c r="D15" s="30"/>
      <c r="E15" s="68"/>
      <c r="F15" s="31"/>
      <c r="G15" s="30"/>
      <c r="H15" s="30"/>
      <c r="I15" s="30"/>
      <c r="J15" s="30"/>
      <c r="K15" s="19" t="str">
        <f t="shared" si="37"/>
        <v/>
      </c>
      <c r="L15" s="15" t="str">
        <f t="shared" si="1"/>
        <v/>
      </c>
      <c r="M15" s="15" t="str">
        <f t="shared" si="2"/>
        <v>999:99.99</v>
      </c>
      <c r="O15" s="14" t="str">
        <f t="shared" si="3"/>
        <v/>
      </c>
      <c r="P15" s="14">
        <f t="shared" si="4"/>
        <v>0</v>
      </c>
      <c r="Q15" s="14" t="str">
        <f t="shared" si="5"/>
        <v/>
      </c>
      <c r="R15" s="14" t="str">
        <f t="shared" si="6"/>
        <v/>
      </c>
      <c r="S15" s="14">
        <f t="shared" si="7"/>
        <v>0</v>
      </c>
      <c r="T15" s="14">
        <f t="shared" si="8"/>
        <v>0</v>
      </c>
      <c r="U15" s="14">
        <f t="shared" si="9"/>
        <v>0</v>
      </c>
      <c r="V15" s="14">
        <f t="shared" si="10"/>
        <v>0</v>
      </c>
      <c r="W15" s="14" t="str">
        <f t="shared" si="11"/>
        <v/>
      </c>
      <c r="X15" s="14" t="str">
        <f t="shared" si="12"/>
        <v/>
      </c>
      <c r="Y15" s="14">
        <f t="shared" si="13"/>
        <v>0</v>
      </c>
      <c r="Z15" s="14">
        <f t="shared" si="14"/>
        <v>0</v>
      </c>
      <c r="AA15" s="14">
        <f t="shared" si="15"/>
        <v>0</v>
      </c>
      <c r="AB15" s="14">
        <f t="shared" si="16"/>
        <v>0</v>
      </c>
      <c r="AC15" s="14">
        <f t="shared" si="17"/>
        <v>0</v>
      </c>
      <c r="AD15" s="14">
        <f t="shared" si="18"/>
        <v>0</v>
      </c>
      <c r="AE15" s="14">
        <f t="shared" si="19"/>
        <v>0</v>
      </c>
      <c r="AF15" s="14">
        <f t="shared" si="20"/>
        <v>0</v>
      </c>
      <c r="AG15" s="14">
        <f t="shared" si="21"/>
        <v>0</v>
      </c>
      <c r="AH15" s="34" t="str">
        <f t="shared" si="22"/>
        <v/>
      </c>
      <c r="AI15" s="34" t="str">
        <f t="shared" si="23"/>
        <v/>
      </c>
      <c r="AJ15" s="34" t="str">
        <f t="shared" si="24"/>
        <v/>
      </c>
      <c r="AK15" s="34" t="str">
        <f t="shared" si="25"/>
        <v/>
      </c>
      <c r="AL15" s="34">
        <f t="shared" si="40"/>
        <v>0</v>
      </c>
      <c r="AM15" s="34">
        <f t="shared" si="41"/>
        <v>0</v>
      </c>
      <c r="AN15" s="34">
        <f t="shared" si="42"/>
        <v>0</v>
      </c>
      <c r="AO15" s="34">
        <f t="shared" si="43"/>
        <v>0</v>
      </c>
      <c r="AP15" s="34">
        <f t="shared" si="30"/>
        <v>0</v>
      </c>
      <c r="AQ15" s="34" t="str">
        <f t="shared" si="38"/>
        <v/>
      </c>
      <c r="AR15" s="14">
        <f t="shared" si="31"/>
        <v>0</v>
      </c>
      <c r="AS15" s="14" t="str">
        <f t="shared" si="32"/>
        <v/>
      </c>
      <c r="AT15" s="14" t="str">
        <f t="shared" si="33"/>
        <v/>
      </c>
      <c r="AU15" s="14" t="str">
        <f t="shared" si="34"/>
        <v/>
      </c>
      <c r="AV15" s="14" t="str">
        <f t="shared" si="35"/>
        <v/>
      </c>
      <c r="AX15" t="s">
        <v>270</v>
      </c>
      <c r="AY15">
        <v>6</v>
      </c>
      <c r="AZ15">
        <v>200</v>
      </c>
      <c r="BA15">
        <f t="shared" ref="BA15:BA19" si="44">COUNTIF($D$6:$D$65,AX15)</f>
        <v>0</v>
      </c>
      <c r="BB15">
        <v>0</v>
      </c>
      <c r="BC15">
        <v>22</v>
      </c>
      <c r="BD15">
        <v>9</v>
      </c>
      <c r="BE15" t="str">
        <f>IF(ISERROR(VLOOKUP($BD15,男子申込一覧表!$AT$5:$AZ$207,3,0)),"",VLOOKUP($BD15,男子申込一覧表!$AT$5:$AZ$207,3,0))</f>
        <v/>
      </c>
      <c r="BF15" t="str">
        <f>IF(ISERROR(VLOOKUP($BD15,男子申込一覧表!$AT$5:$AZ$207,3,0)),"",VLOOKUP($BD15,男子申込一覧表!$AT$5:$AZ$207,4,0))</f>
        <v/>
      </c>
      <c r="BG15" t="str">
        <f>IF(ISERROR(VLOOKUP($BD15,男子申込一覧表!$AT$5:$AZ$207,3,0)),"",VLOOKUP($BD15,男子申込一覧表!$AT$5:$BC$207,10,0))</f>
        <v/>
      </c>
      <c r="BH15" t="str">
        <f>IF(ISERROR(VLOOKUP($BD15,男子申込一覧表!$AT$5:$BA$207,3,0)),"",VLOOKUP($BD15,男子申込一覧表!$AT$5:$BA$207,7,0))</f>
        <v/>
      </c>
      <c r="BI15" t="str">
        <f>IF(ISERROR(VLOOKUP($BD15,男子申込一覧表!$AT$5:$BN$207,3,0)),"",VLOOKUP($BD15,男子申込一覧表!$AT$5:$BN$207,14,0))</f>
        <v/>
      </c>
      <c r="BJ15" t="str">
        <f>IF(ISERROR(VLOOKUP($BD15,男子申込一覧表!$AT$5:$BN$207,3,0)),"",VLOOKUP($BD15,男子申込一覧表!$AT$5:$BN$207,9,0))</f>
        <v/>
      </c>
      <c r="BK15" t="str">
        <f>IF(ISERROR(VLOOKUP($BD15,男子申込一覧表!$AT$5:$BN$207,3,0)),"",VLOOKUP($BD15,男子申込一覧表!$AT$5:$BN$207,11,0))</f>
        <v/>
      </c>
      <c r="BL15">
        <f t="shared" si="36"/>
        <v>0</v>
      </c>
      <c r="BM15">
        <f t="shared" si="36"/>
        <v>0</v>
      </c>
      <c r="BN15">
        <f t="shared" si="36"/>
        <v>0</v>
      </c>
      <c r="BO15">
        <f t="shared" si="36"/>
        <v>0</v>
      </c>
      <c r="BP15">
        <f t="shared" si="36"/>
        <v>0</v>
      </c>
      <c r="BQ15">
        <f t="shared" si="36"/>
        <v>0</v>
      </c>
      <c r="BR15">
        <f t="shared" si="36"/>
        <v>0</v>
      </c>
      <c r="BS15">
        <f t="shared" si="36"/>
        <v>0</v>
      </c>
      <c r="BT15">
        <f t="shared" si="36"/>
        <v>0</v>
      </c>
      <c r="BU15">
        <f t="shared" si="36"/>
        <v>0</v>
      </c>
      <c r="BV15">
        <f t="shared" si="36"/>
        <v>0</v>
      </c>
      <c r="BW15">
        <f t="shared" si="36"/>
        <v>0</v>
      </c>
    </row>
    <row r="16" spans="1:76" ht="21.95" customHeight="1">
      <c r="A16" s="13" t="str">
        <f t="shared" si="39"/>
        <v/>
      </c>
      <c r="B16" s="13" t="str">
        <f t="shared" si="0"/>
        <v/>
      </c>
      <c r="C16" s="87"/>
      <c r="D16" s="30"/>
      <c r="E16" s="68"/>
      <c r="F16" s="31"/>
      <c r="G16" s="30"/>
      <c r="H16" s="30"/>
      <c r="I16" s="30"/>
      <c r="J16" s="30"/>
      <c r="K16" s="19" t="str">
        <f t="shared" si="37"/>
        <v/>
      </c>
      <c r="L16" s="15" t="str">
        <f t="shared" si="1"/>
        <v/>
      </c>
      <c r="M16" s="15" t="str">
        <f t="shared" si="2"/>
        <v>999:99.99</v>
      </c>
      <c r="O16" s="14" t="str">
        <f t="shared" si="3"/>
        <v/>
      </c>
      <c r="P16" s="14">
        <f t="shared" si="4"/>
        <v>0</v>
      </c>
      <c r="Q16" s="14" t="str">
        <f t="shared" si="5"/>
        <v/>
      </c>
      <c r="R16" s="14" t="str">
        <f t="shared" si="6"/>
        <v/>
      </c>
      <c r="S16" s="14">
        <f t="shared" si="7"/>
        <v>0</v>
      </c>
      <c r="T16" s="14">
        <f t="shared" si="8"/>
        <v>0</v>
      </c>
      <c r="U16" s="14">
        <f t="shared" si="9"/>
        <v>0</v>
      </c>
      <c r="V16" s="14">
        <f t="shared" si="10"/>
        <v>0</v>
      </c>
      <c r="W16" s="14" t="str">
        <f t="shared" si="11"/>
        <v/>
      </c>
      <c r="X16" s="14" t="str">
        <f t="shared" si="12"/>
        <v/>
      </c>
      <c r="Y16" s="14">
        <f t="shared" si="13"/>
        <v>0</v>
      </c>
      <c r="Z16" s="14">
        <f t="shared" si="14"/>
        <v>0</v>
      </c>
      <c r="AA16" s="14">
        <f t="shared" si="15"/>
        <v>0</v>
      </c>
      <c r="AB16" s="14">
        <f t="shared" si="16"/>
        <v>0</v>
      </c>
      <c r="AC16" s="14">
        <f t="shared" si="17"/>
        <v>0</v>
      </c>
      <c r="AD16" s="14">
        <f t="shared" si="18"/>
        <v>0</v>
      </c>
      <c r="AE16" s="14">
        <f t="shared" si="19"/>
        <v>0</v>
      </c>
      <c r="AF16" s="14">
        <f t="shared" si="20"/>
        <v>0</v>
      </c>
      <c r="AG16" s="14">
        <f t="shared" si="21"/>
        <v>0</v>
      </c>
      <c r="AH16" s="34" t="str">
        <f t="shared" si="22"/>
        <v/>
      </c>
      <c r="AI16" s="34" t="str">
        <f t="shared" si="23"/>
        <v/>
      </c>
      <c r="AJ16" s="34" t="str">
        <f t="shared" si="24"/>
        <v/>
      </c>
      <c r="AK16" s="34" t="str">
        <f t="shared" si="25"/>
        <v/>
      </c>
      <c r="AL16" s="34">
        <f t="shared" si="40"/>
        <v>0</v>
      </c>
      <c r="AM16" s="34">
        <f t="shared" si="41"/>
        <v>0</v>
      </c>
      <c r="AN16" s="34">
        <f t="shared" si="42"/>
        <v>0</v>
      </c>
      <c r="AO16" s="34">
        <f t="shared" si="43"/>
        <v>0</v>
      </c>
      <c r="AP16" s="34">
        <f t="shared" si="30"/>
        <v>0</v>
      </c>
      <c r="AQ16" s="34" t="str">
        <f t="shared" si="38"/>
        <v/>
      </c>
      <c r="AR16" s="14">
        <f t="shared" si="31"/>
        <v>0</v>
      </c>
      <c r="AS16" s="14" t="str">
        <f t="shared" si="32"/>
        <v/>
      </c>
      <c r="AT16" s="14" t="str">
        <f t="shared" si="33"/>
        <v/>
      </c>
      <c r="AU16" s="14" t="str">
        <f t="shared" si="34"/>
        <v/>
      </c>
      <c r="AV16" s="14" t="str">
        <f t="shared" si="35"/>
        <v/>
      </c>
      <c r="AX16" t="s">
        <v>271</v>
      </c>
      <c r="AY16">
        <v>6</v>
      </c>
      <c r="AZ16">
        <v>200</v>
      </c>
      <c r="BA16">
        <f t="shared" si="44"/>
        <v>0</v>
      </c>
      <c r="BB16">
        <v>0</v>
      </c>
      <c r="BC16">
        <v>23</v>
      </c>
      <c r="BD16">
        <v>10</v>
      </c>
      <c r="BE16" t="str">
        <f>IF(ISERROR(VLOOKUP($BD16,男子申込一覧表!$AT$5:$AZ$207,3,0)),"",VLOOKUP($BD16,男子申込一覧表!$AT$5:$AZ$207,3,0))</f>
        <v/>
      </c>
      <c r="BF16" t="str">
        <f>IF(ISERROR(VLOOKUP($BD16,男子申込一覧表!$AT$5:$AZ$207,3,0)),"",VLOOKUP($BD16,男子申込一覧表!$AT$5:$AZ$207,4,0))</f>
        <v/>
      </c>
      <c r="BG16" t="str">
        <f>IF(ISERROR(VLOOKUP($BD16,男子申込一覧表!$AT$5:$AZ$207,3,0)),"",VLOOKUP($BD16,男子申込一覧表!$AT$5:$BC$207,10,0))</f>
        <v/>
      </c>
      <c r="BH16" t="str">
        <f>IF(ISERROR(VLOOKUP($BD16,男子申込一覧表!$AT$5:$BA$207,3,0)),"",VLOOKUP($BD16,男子申込一覧表!$AT$5:$BA$207,7,0))</f>
        <v/>
      </c>
      <c r="BI16" t="str">
        <f>IF(ISERROR(VLOOKUP($BD16,男子申込一覧表!$AT$5:$BN$207,3,0)),"",VLOOKUP($BD16,男子申込一覧表!$AT$5:$BN$207,14,0))</f>
        <v/>
      </c>
      <c r="BJ16" t="str">
        <f>IF(ISERROR(VLOOKUP($BD16,男子申込一覧表!$AT$5:$BN$207,3,0)),"",VLOOKUP($BD16,男子申込一覧表!$AT$5:$BN$207,9,0))</f>
        <v/>
      </c>
      <c r="BK16" t="str">
        <f>IF(ISERROR(VLOOKUP($BD16,男子申込一覧表!$AT$5:$BN$207,3,0)),"",VLOOKUP($BD16,男子申込一覧表!$AT$5:$BN$207,11,0))</f>
        <v/>
      </c>
      <c r="BL16">
        <f t="shared" si="36"/>
        <v>0</v>
      </c>
      <c r="BM16">
        <f t="shared" si="36"/>
        <v>0</v>
      </c>
      <c r="BN16">
        <f t="shared" si="36"/>
        <v>0</v>
      </c>
      <c r="BO16">
        <f t="shared" si="36"/>
        <v>0</v>
      </c>
      <c r="BP16">
        <f t="shared" si="36"/>
        <v>0</v>
      </c>
      <c r="BQ16">
        <f t="shared" si="36"/>
        <v>0</v>
      </c>
      <c r="BR16">
        <f t="shared" si="36"/>
        <v>0</v>
      </c>
      <c r="BS16">
        <f t="shared" si="36"/>
        <v>0</v>
      </c>
      <c r="BT16">
        <f t="shared" si="36"/>
        <v>0</v>
      </c>
      <c r="BU16">
        <f t="shared" si="36"/>
        <v>0</v>
      </c>
      <c r="BV16">
        <f t="shared" si="36"/>
        <v>0</v>
      </c>
      <c r="BW16">
        <f t="shared" si="36"/>
        <v>0</v>
      </c>
    </row>
    <row r="17" spans="1:76" ht="21.95" customHeight="1">
      <c r="A17" s="13" t="str">
        <f t="shared" si="39"/>
        <v/>
      </c>
      <c r="B17" s="13" t="str">
        <f t="shared" si="0"/>
        <v/>
      </c>
      <c r="C17" s="87"/>
      <c r="D17" s="30"/>
      <c r="E17" s="68"/>
      <c r="F17" s="31"/>
      <c r="G17" s="30"/>
      <c r="H17" s="30"/>
      <c r="I17" s="30"/>
      <c r="J17" s="30"/>
      <c r="K17" s="19" t="str">
        <f t="shared" si="37"/>
        <v/>
      </c>
      <c r="L17" s="15" t="str">
        <f t="shared" si="1"/>
        <v/>
      </c>
      <c r="M17" s="15" t="str">
        <f t="shared" si="2"/>
        <v>999:99.99</v>
      </c>
      <c r="O17" s="14" t="str">
        <f t="shared" si="3"/>
        <v/>
      </c>
      <c r="P17" s="14">
        <f t="shared" si="4"/>
        <v>0</v>
      </c>
      <c r="Q17" s="14" t="str">
        <f t="shared" si="5"/>
        <v/>
      </c>
      <c r="R17" s="14" t="str">
        <f t="shared" si="6"/>
        <v/>
      </c>
      <c r="S17" s="14">
        <f t="shared" si="7"/>
        <v>0</v>
      </c>
      <c r="T17" s="14">
        <f t="shared" si="8"/>
        <v>0</v>
      </c>
      <c r="U17" s="14">
        <f t="shared" si="9"/>
        <v>0</v>
      </c>
      <c r="V17" s="14">
        <f t="shared" si="10"/>
        <v>0</v>
      </c>
      <c r="W17" s="14" t="str">
        <f t="shared" si="11"/>
        <v/>
      </c>
      <c r="X17" s="14" t="str">
        <f t="shared" si="12"/>
        <v/>
      </c>
      <c r="Y17" s="14">
        <f t="shared" si="13"/>
        <v>0</v>
      </c>
      <c r="Z17" s="14">
        <f t="shared" si="14"/>
        <v>0</v>
      </c>
      <c r="AA17" s="14">
        <f t="shared" si="15"/>
        <v>0</v>
      </c>
      <c r="AB17" s="14">
        <f t="shared" si="16"/>
        <v>0</v>
      </c>
      <c r="AC17" s="14">
        <f t="shared" si="17"/>
        <v>0</v>
      </c>
      <c r="AD17" s="14">
        <f t="shared" si="18"/>
        <v>0</v>
      </c>
      <c r="AE17" s="14">
        <f t="shared" si="19"/>
        <v>0</v>
      </c>
      <c r="AF17" s="14">
        <f t="shared" si="20"/>
        <v>0</v>
      </c>
      <c r="AG17" s="14">
        <f t="shared" si="21"/>
        <v>0</v>
      </c>
      <c r="AH17" s="34" t="str">
        <f t="shared" si="22"/>
        <v/>
      </c>
      <c r="AI17" s="34" t="str">
        <f t="shared" si="23"/>
        <v/>
      </c>
      <c r="AJ17" s="34" t="str">
        <f t="shared" si="24"/>
        <v/>
      </c>
      <c r="AK17" s="34" t="str">
        <f t="shared" si="25"/>
        <v/>
      </c>
      <c r="AL17" s="34">
        <f t="shared" si="40"/>
        <v>0</v>
      </c>
      <c r="AM17" s="34">
        <f t="shared" si="41"/>
        <v>0</v>
      </c>
      <c r="AN17" s="34">
        <f t="shared" si="42"/>
        <v>0</v>
      </c>
      <c r="AO17" s="34">
        <f t="shared" si="43"/>
        <v>0</v>
      </c>
      <c r="AP17" s="34">
        <f t="shared" si="30"/>
        <v>0</v>
      </c>
      <c r="AQ17" s="34" t="str">
        <f t="shared" si="38"/>
        <v/>
      </c>
      <c r="AR17" s="14">
        <f t="shared" si="31"/>
        <v>0</v>
      </c>
      <c r="AS17" s="14" t="str">
        <f t="shared" si="32"/>
        <v/>
      </c>
      <c r="AT17" s="14" t="str">
        <f t="shared" si="33"/>
        <v/>
      </c>
      <c r="AU17" s="14" t="str">
        <f t="shared" si="34"/>
        <v/>
      </c>
      <c r="AV17" s="14" t="str">
        <f t="shared" si="35"/>
        <v/>
      </c>
      <c r="AX17" t="s">
        <v>272</v>
      </c>
      <c r="AY17">
        <v>7</v>
      </c>
      <c r="AZ17">
        <v>200</v>
      </c>
      <c r="BA17">
        <f t="shared" si="44"/>
        <v>0</v>
      </c>
      <c r="BB17">
        <v>0</v>
      </c>
      <c r="BC17">
        <v>21</v>
      </c>
      <c r="BD17">
        <v>11</v>
      </c>
      <c r="BE17" t="str">
        <f>IF(ISERROR(VLOOKUP($BD17,男子申込一覧表!$AT$5:$AZ$207,3,0)),"",VLOOKUP($BD17,男子申込一覧表!$AT$5:$AZ$207,3,0))</f>
        <v/>
      </c>
      <c r="BF17" t="str">
        <f>IF(ISERROR(VLOOKUP($BD17,男子申込一覧表!$AT$5:$AZ$207,3,0)),"",VLOOKUP($BD17,男子申込一覧表!$AT$5:$AZ$207,4,0))</f>
        <v/>
      </c>
      <c r="BG17" t="str">
        <f>IF(ISERROR(VLOOKUP($BD17,男子申込一覧表!$AT$5:$AZ$207,3,0)),"",VLOOKUP($BD17,男子申込一覧表!$AT$5:$BC$207,10,0))</f>
        <v/>
      </c>
      <c r="BH17" t="str">
        <f>IF(ISERROR(VLOOKUP($BD17,男子申込一覧表!$AT$5:$BA$207,3,0)),"",VLOOKUP($BD17,男子申込一覧表!$AT$5:$BA$207,7,0))</f>
        <v/>
      </c>
      <c r="BI17" t="str">
        <f>IF(ISERROR(VLOOKUP($BD17,男子申込一覧表!$AT$5:$BN$207,3,0)),"",VLOOKUP($BD17,男子申込一覧表!$AT$5:$BN$207,14,0))</f>
        <v/>
      </c>
      <c r="BJ17" t="str">
        <f>IF(ISERROR(VLOOKUP($BD17,男子申込一覧表!$AT$5:$BN$207,3,0)),"",VLOOKUP($BD17,男子申込一覧表!$AT$5:$BN$207,9,0))</f>
        <v/>
      </c>
      <c r="BK17" t="str">
        <f>IF(ISERROR(VLOOKUP($BD17,男子申込一覧表!$AT$5:$BN$207,3,0)),"",VLOOKUP($BD17,男子申込一覧表!$AT$5:$BN$207,11,0))</f>
        <v/>
      </c>
      <c r="BL17">
        <f t="shared" ref="BL17:BW26" si="45">COUNTIF($AH$6:$AK$65,BL$5&amp;$BE17)</f>
        <v>0</v>
      </c>
      <c r="BM17">
        <f t="shared" si="45"/>
        <v>0</v>
      </c>
      <c r="BN17">
        <f t="shared" si="45"/>
        <v>0</v>
      </c>
      <c r="BO17">
        <f t="shared" si="45"/>
        <v>0</v>
      </c>
      <c r="BP17">
        <f t="shared" si="45"/>
        <v>0</v>
      </c>
      <c r="BQ17">
        <f t="shared" si="45"/>
        <v>0</v>
      </c>
      <c r="BR17">
        <f t="shared" si="45"/>
        <v>0</v>
      </c>
      <c r="BS17">
        <f t="shared" si="45"/>
        <v>0</v>
      </c>
      <c r="BT17">
        <f t="shared" si="45"/>
        <v>0</v>
      </c>
      <c r="BU17">
        <f t="shared" si="45"/>
        <v>0</v>
      </c>
      <c r="BV17">
        <f t="shared" si="45"/>
        <v>0</v>
      </c>
      <c r="BW17">
        <f t="shared" si="45"/>
        <v>0</v>
      </c>
    </row>
    <row r="18" spans="1:76" ht="21.95" customHeight="1">
      <c r="A18" s="13" t="str">
        <f t="shared" si="39"/>
        <v/>
      </c>
      <c r="B18" s="13" t="str">
        <f t="shared" si="0"/>
        <v/>
      </c>
      <c r="C18" s="87"/>
      <c r="D18" s="30"/>
      <c r="E18" s="68"/>
      <c r="F18" s="31"/>
      <c r="G18" s="30"/>
      <c r="H18" s="30"/>
      <c r="I18" s="30"/>
      <c r="J18" s="30"/>
      <c r="K18" s="19" t="str">
        <f t="shared" si="37"/>
        <v/>
      </c>
      <c r="L18" s="15" t="str">
        <f t="shared" si="1"/>
        <v/>
      </c>
      <c r="M18" s="15" t="str">
        <f t="shared" si="2"/>
        <v>999:99.99</v>
      </c>
      <c r="O18" s="14" t="str">
        <f t="shared" si="3"/>
        <v/>
      </c>
      <c r="P18" s="14">
        <f t="shared" si="4"/>
        <v>0</v>
      </c>
      <c r="Q18" s="14" t="str">
        <f t="shared" si="5"/>
        <v/>
      </c>
      <c r="R18" s="14" t="str">
        <f t="shared" si="6"/>
        <v/>
      </c>
      <c r="S18" s="14">
        <f t="shared" si="7"/>
        <v>0</v>
      </c>
      <c r="T18" s="14">
        <f t="shared" si="8"/>
        <v>0</v>
      </c>
      <c r="U18" s="14">
        <f t="shared" si="9"/>
        <v>0</v>
      </c>
      <c r="V18" s="14">
        <f t="shared" si="10"/>
        <v>0</v>
      </c>
      <c r="W18" s="14" t="str">
        <f t="shared" si="11"/>
        <v/>
      </c>
      <c r="X18" s="14" t="str">
        <f t="shared" si="12"/>
        <v/>
      </c>
      <c r="Y18" s="14">
        <f t="shared" si="13"/>
        <v>0</v>
      </c>
      <c r="Z18" s="14">
        <f t="shared" si="14"/>
        <v>0</v>
      </c>
      <c r="AA18" s="14">
        <f t="shared" si="15"/>
        <v>0</v>
      </c>
      <c r="AB18" s="14">
        <f t="shared" si="16"/>
        <v>0</v>
      </c>
      <c r="AC18" s="14">
        <f t="shared" si="17"/>
        <v>0</v>
      </c>
      <c r="AD18" s="14">
        <f t="shared" si="18"/>
        <v>0</v>
      </c>
      <c r="AE18" s="14">
        <f t="shared" si="19"/>
        <v>0</v>
      </c>
      <c r="AF18" s="14">
        <f t="shared" si="20"/>
        <v>0</v>
      </c>
      <c r="AG18" s="14">
        <f t="shared" si="21"/>
        <v>0</v>
      </c>
      <c r="AH18" s="34" t="str">
        <f t="shared" si="22"/>
        <v/>
      </c>
      <c r="AI18" s="34" t="str">
        <f t="shared" si="23"/>
        <v/>
      </c>
      <c r="AJ18" s="34" t="str">
        <f t="shared" si="24"/>
        <v/>
      </c>
      <c r="AK18" s="34" t="str">
        <f t="shared" si="25"/>
        <v/>
      </c>
      <c r="AL18" s="34">
        <f t="shared" si="40"/>
        <v>0</v>
      </c>
      <c r="AM18" s="34">
        <f t="shared" si="41"/>
        <v>0</v>
      </c>
      <c r="AN18" s="34">
        <f t="shared" si="42"/>
        <v>0</v>
      </c>
      <c r="AO18" s="34">
        <f t="shared" si="43"/>
        <v>0</v>
      </c>
      <c r="AP18" s="34">
        <f t="shared" si="30"/>
        <v>0</v>
      </c>
      <c r="AQ18" s="34" t="str">
        <f t="shared" si="38"/>
        <v/>
      </c>
      <c r="AR18" s="14">
        <f t="shared" si="31"/>
        <v>0</v>
      </c>
      <c r="AS18" s="14" t="str">
        <f t="shared" si="32"/>
        <v/>
      </c>
      <c r="AT18" s="14" t="str">
        <f t="shared" si="33"/>
        <v/>
      </c>
      <c r="AU18" s="14" t="str">
        <f t="shared" si="34"/>
        <v/>
      </c>
      <c r="AV18" s="14" t="str">
        <f t="shared" si="35"/>
        <v/>
      </c>
      <c r="AX18" t="s">
        <v>273</v>
      </c>
      <c r="AY18">
        <v>7</v>
      </c>
      <c r="AZ18">
        <v>200</v>
      </c>
      <c r="BA18">
        <f t="shared" si="44"/>
        <v>0</v>
      </c>
      <c r="BB18">
        <v>0</v>
      </c>
      <c r="BC18">
        <v>22</v>
      </c>
      <c r="BD18">
        <v>12</v>
      </c>
      <c r="BE18" t="str">
        <f>IF(ISERROR(VLOOKUP($BD18,男子申込一覧表!$AT$5:$AZ$207,3,0)),"",VLOOKUP($BD18,男子申込一覧表!$AT$5:$AZ$207,3,0))</f>
        <v/>
      </c>
      <c r="BF18" t="str">
        <f>IF(ISERROR(VLOOKUP($BD18,男子申込一覧表!$AT$5:$AZ$207,3,0)),"",VLOOKUP($BD18,男子申込一覧表!$AT$5:$AZ$207,4,0))</f>
        <v/>
      </c>
      <c r="BG18" t="str">
        <f>IF(ISERROR(VLOOKUP($BD18,男子申込一覧表!$AT$5:$AZ$207,3,0)),"",VLOOKUP($BD18,男子申込一覧表!$AT$5:$BC$207,10,0))</f>
        <v/>
      </c>
      <c r="BH18" t="str">
        <f>IF(ISERROR(VLOOKUP($BD18,男子申込一覧表!$AT$5:$BA$207,3,0)),"",VLOOKUP($BD18,男子申込一覧表!$AT$5:$BA$207,7,0))</f>
        <v/>
      </c>
      <c r="BI18" t="str">
        <f>IF(ISERROR(VLOOKUP($BD18,男子申込一覧表!$AT$5:$BN$207,3,0)),"",VLOOKUP($BD18,男子申込一覧表!$AT$5:$BN$207,14,0))</f>
        <v/>
      </c>
      <c r="BJ18" t="str">
        <f>IF(ISERROR(VLOOKUP($BD18,男子申込一覧表!$AT$5:$BN$207,3,0)),"",VLOOKUP($BD18,男子申込一覧表!$AT$5:$BN$207,9,0))</f>
        <v/>
      </c>
      <c r="BK18" t="str">
        <f>IF(ISERROR(VLOOKUP($BD18,男子申込一覧表!$AT$5:$BN$207,3,0)),"",VLOOKUP($BD18,男子申込一覧表!$AT$5:$BN$207,11,0))</f>
        <v/>
      </c>
      <c r="BL18">
        <f t="shared" si="45"/>
        <v>0</v>
      </c>
      <c r="BM18">
        <f t="shared" si="45"/>
        <v>0</v>
      </c>
      <c r="BN18">
        <f t="shared" si="45"/>
        <v>0</v>
      </c>
      <c r="BO18">
        <f t="shared" si="45"/>
        <v>0</v>
      </c>
      <c r="BP18">
        <f t="shared" si="45"/>
        <v>0</v>
      </c>
      <c r="BQ18">
        <f t="shared" si="45"/>
        <v>0</v>
      </c>
      <c r="BR18">
        <f t="shared" si="45"/>
        <v>0</v>
      </c>
      <c r="BS18">
        <f t="shared" si="45"/>
        <v>0</v>
      </c>
      <c r="BT18">
        <f t="shared" si="45"/>
        <v>0</v>
      </c>
      <c r="BU18">
        <f t="shared" si="45"/>
        <v>0</v>
      </c>
      <c r="BV18">
        <f t="shared" si="45"/>
        <v>0</v>
      </c>
      <c r="BW18">
        <f t="shared" si="45"/>
        <v>0</v>
      </c>
    </row>
    <row r="19" spans="1:76" ht="21.95" customHeight="1">
      <c r="A19" s="13" t="str">
        <f t="shared" si="39"/>
        <v/>
      </c>
      <c r="B19" s="13" t="str">
        <f t="shared" si="0"/>
        <v/>
      </c>
      <c r="C19" s="87"/>
      <c r="D19" s="30"/>
      <c r="E19" s="68"/>
      <c r="F19" s="31"/>
      <c r="G19" s="30"/>
      <c r="H19" s="30"/>
      <c r="I19" s="30"/>
      <c r="J19" s="30"/>
      <c r="K19" s="19" t="str">
        <f t="shared" si="37"/>
        <v/>
      </c>
      <c r="L19" s="15" t="str">
        <f t="shared" si="1"/>
        <v/>
      </c>
      <c r="M19" s="15" t="str">
        <f t="shared" si="2"/>
        <v>999:99.99</v>
      </c>
      <c r="O19" s="14" t="str">
        <f t="shared" si="3"/>
        <v/>
      </c>
      <c r="P19" s="14">
        <f t="shared" si="4"/>
        <v>0</v>
      </c>
      <c r="Q19" s="14" t="str">
        <f t="shared" si="5"/>
        <v/>
      </c>
      <c r="R19" s="14" t="str">
        <f t="shared" si="6"/>
        <v/>
      </c>
      <c r="S19" s="14">
        <f t="shared" si="7"/>
        <v>0</v>
      </c>
      <c r="T19" s="14">
        <f t="shared" si="8"/>
        <v>0</v>
      </c>
      <c r="U19" s="14">
        <f t="shared" si="9"/>
        <v>0</v>
      </c>
      <c r="V19" s="14">
        <f t="shared" si="10"/>
        <v>0</v>
      </c>
      <c r="W19" s="14" t="str">
        <f t="shared" si="11"/>
        <v/>
      </c>
      <c r="X19" s="14" t="str">
        <f t="shared" si="12"/>
        <v/>
      </c>
      <c r="Y19" s="14">
        <f t="shared" si="13"/>
        <v>0</v>
      </c>
      <c r="Z19" s="14">
        <f t="shared" si="14"/>
        <v>0</v>
      </c>
      <c r="AA19" s="14">
        <f t="shared" si="15"/>
        <v>0</v>
      </c>
      <c r="AB19" s="14">
        <f t="shared" si="16"/>
        <v>0</v>
      </c>
      <c r="AC19" s="14">
        <f t="shared" si="17"/>
        <v>0</v>
      </c>
      <c r="AD19" s="14">
        <f t="shared" si="18"/>
        <v>0</v>
      </c>
      <c r="AE19" s="14">
        <f t="shared" si="19"/>
        <v>0</v>
      </c>
      <c r="AF19" s="14">
        <f t="shared" si="20"/>
        <v>0</v>
      </c>
      <c r="AG19" s="14">
        <f t="shared" si="21"/>
        <v>0</v>
      </c>
      <c r="AH19" s="34" t="str">
        <f t="shared" si="22"/>
        <v/>
      </c>
      <c r="AI19" s="34" t="str">
        <f t="shared" si="23"/>
        <v/>
      </c>
      <c r="AJ19" s="34" t="str">
        <f t="shared" si="24"/>
        <v/>
      </c>
      <c r="AK19" s="34" t="str">
        <f t="shared" si="25"/>
        <v/>
      </c>
      <c r="AL19" s="34">
        <f t="shared" si="40"/>
        <v>0</v>
      </c>
      <c r="AM19" s="34">
        <f t="shared" si="41"/>
        <v>0</v>
      </c>
      <c r="AN19" s="34">
        <f t="shared" si="42"/>
        <v>0</v>
      </c>
      <c r="AO19" s="34">
        <f t="shared" si="43"/>
        <v>0</v>
      </c>
      <c r="AP19" s="34">
        <f t="shared" si="30"/>
        <v>0</v>
      </c>
      <c r="AQ19" s="34" t="str">
        <f t="shared" si="38"/>
        <v/>
      </c>
      <c r="AR19" s="14">
        <f t="shared" si="31"/>
        <v>0</v>
      </c>
      <c r="AS19" s="14" t="str">
        <f t="shared" si="32"/>
        <v/>
      </c>
      <c r="AT19" s="14" t="str">
        <f t="shared" si="33"/>
        <v/>
      </c>
      <c r="AU19" s="14" t="str">
        <f t="shared" si="34"/>
        <v/>
      </c>
      <c r="AV19" s="14" t="str">
        <f t="shared" si="35"/>
        <v/>
      </c>
      <c r="AX19" t="s">
        <v>274</v>
      </c>
      <c r="AY19">
        <v>7</v>
      </c>
      <c r="AZ19">
        <v>200</v>
      </c>
      <c r="BA19">
        <f t="shared" si="44"/>
        <v>0</v>
      </c>
      <c r="BB19">
        <v>0</v>
      </c>
      <c r="BC19">
        <v>23</v>
      </c>
      <c r="BD19">
        <v>13</v>
      </c>
      <c r="BE19" t="str">
        <f>IF(ISERROR(VLOOKUP($BD19,男子申込一覧表!$AT$5:$AZ$207,3,0)),"",VLOOKUP($BD19,男子申込一覧表!$AT$5:$AZ$207,3,0))</f>
        <v/>
      </c>
      <c r="BF19" t="str">
        <f>IF(ISERROR(VLOOKUP($BD19,男子申込一覧表!$AT$5:$AZ$207,3,0)),"",VLOOKUP($BD19,男子申込一覧表!$AT$5:$AZ$207,4,0))</f>
        <v/>
      </c>
      <c r="BG19" t="str">
        <f>IF(ISERROR(VLOOKUP($BD19,男子申込一覧表!$AT$5:$AZ$207,3,0)),"",VLOOKUP($BD19,男子申込一覧表!$AT$5:$BC$207,10,0))</f>
        <v/>
      </c>
      <c r="BH19" t="str">
        <f>IF(ISERROR(VLOOKUP($BD19,男子申込一覧表!$AT$5:$BA$207,3,0)),"",VLOOKUP($BD19,男子申込一覧表!$AT$5:$BA$207,7,0))</f>
        <v/>
      </c>
      <c r="BI19" t="str">
        <f>IF(ISERROR(VLOOKUP($BD19,男子申込一覧表!$AT$5:$BN$207,3,0)),"",VLOOKUP($BD19,男子申込一覧表!$AT$5:$BN$207,14,0))</f>
        <v/>
      </c>
      <c r="BJ19" t="str">
        <f>IF(ISERROR(VLOOKUP($BD19,男子申込一覧表!$AT$5:$BN$207,3,0)),"",VLOOKUP($BD19,男子申込一覧表!$AT$5:$BN$207,9,0))</f>
        <v/>
      </c>
      <c r="BK19" t="str">
        <f>IF(ISERROR(VLOOKUP($BD19,男子申込一覧表!$AT$5:$BN$207,3,0)),"",VLOOKUP($BD19,男子申込一覧表!$AT$5:$BN$207,11,0))</f>
        <v/>
      </c>
      <c r="BL19">
        <f t="shared" si="45"/>
        <v>0</v>
      </c>
      <c r="BM19">
        <f t="shared" si="45"/>
        <v>0</v>
      </c>
      <c r="BN19">
        <f t="shared" si="45"/>
        <v>0</v>
      </c>
      <c r="BO19">
        <f t="shared" si="45"/>
        <v>0</v>
      </c>
      <c r="BP19">
        <f t="shared" si="45"/>
        <v>0</v>
      </c>
      <c r="BQ19">
        <f t="shared" si="45"/>
        <v>0</v>
      </c>
      <c r="BR19">
        <f t="shared" si="45"/>
        <v>0</v>
      </c>
      <c r="BS19">
        <f t="shared" si="45"/>
        <v>0</v>
      </c>
      <c r="BT19">
        <f t="shared" si="45"/>
        <v>0</v>
      </c>
      <c r="BU19">
        <f t="shared" si="45"/>
        <v>0</v>
      </c>
      <c r="BV19">
        <f t="shared" si="45"/>
        <v>0</v>
      </c>
      <c r="BW19">
        <f t="shared" si="45"/>
        <v>0</v>
      </c>
    </row>
    <row r="20" spans="1:76" ht="21.95" customHeight="1">
      <c r="A20" s="13" t="str">
        <f t="shared" si="39"/>
        <v/>
      </c>
      <c r="B20" s="13" t="str">
        <f t="shared" si="0"/>
        <v/>
      </c>
      <c r="C20" s="87"/>
      <c r="D20" s="30"/>
      <c r="E20" s="68"/>
      <c r="F20" s="31"/>
      <c r="G20" s="30"/>
      <c r="H20" s="30"/>
      <c r="I20" s="30"/>
      <c r="J20" s="30"/>
      <c r="K20" s="19" t="str">
        <f t="shared" si="37"/>
        <v/>
      </c>
      <c r="L20" s="15" t="str">
        <f t="shared" si="1"/>
        <v/>
      </c>
      <c r="M20" s="15" t="str">
        <f t="shared" si="2"/>
        <v>999:99.99</v>
      </c>
      <c r="O20" s="14" t="str">
        <f t="shared" si="3"/>
        <v/>
      </c>
      <c r="P20" s="14">
        <f t="shared" si="4"/>
        <v>0</v>
      </c>
      <c r="Q20" s="14" t="str">
        <f t="shared" si="5"/>
        <v/>
      </c>
      <c r="R20" s="14" t="str">
        <f t="shared" si="6"/>
        <v/>
      </c>
      <c r="S20" s="14">
        <f t="shared" si="7"/>
        <v>0</v>
      </c>
      <c r="T20" s="14">
        <f t="shared" si="8"/>
        <v>0</v>
      </c>
      <c r="U20" s="14">
        <f t="shared" si="9"/>
        <v>0</v>
      </c>
      <c r="V20" s="14">
        <f t="shared" si="10"/>
        <v>0</v>
      </c>
      <c r="W20" s="14" t="str">
        <f t="shared" si="11"/>
        <v/>
      </c>
      <c r="X20" s="14" t="str">
        <f t="shared" si="12"/>
        <v/>
      </c>
      <c r="Y20" s="14">
        <f t="shared" si="13"/>
        <v>0</v>
      </c>
      <c r="Z20" s="14">
        <f t="shared" si="14"/>
        <v>0</v>
      </c>
      <c r="AA20" s="14">
        <f t="shared" si="15"/>
        <v>0</v>
      </c>
      <c r="AB20" s="14">
        <f t="shared" si="16"/>
        <v>0</v>
      </c>
      <c r="AC20" s="14">
        <f t="shared" si="17"/>
        <v>0</v>
      </c>
      <c r="AD20" s="14">
        <f t="shared" si="18"/>
        <v>0</v>
      </c>
      <c r="AE20" s="14">
        <f t="shared" si="19"/>
        <v>0</v>
      </c>
      <c r="AF20" s="14">
        <f t="shared" si="20"/>
        <v>0</v>
      </c>
      <c r="AG20" s="14">
        <f t="shared" si="21"/>
        <v>0</v>
      </c>
      <c r="AH20" s="34" t="str">
        <f t="shared" si="22"/>
        <v/>
      </c>
      <c r="AI20" s="34" t="str">
        <f t="shared" si="23"/>
        <v/>
      </c>
      <c r="AJ20" s="34" t="str">
        <f t="shared" si="24"/>
        <v/>
      </c>
      <c r="AK20" s="34" t="str">
        <f t="shared" si="25"/>
        <v/>
      </c>
      <c r="AL20" s="34">
        <f t="shared" si="40"/>
        <v>0</v>
      </c>
      <c r="AM20" s="34">
        <f t="shared" si="41"/>
        <v>0</v>
      </c>
      <c r="AN20" s="34">
        <f t="shared" si="42"/>
        <v>0</v>
      </c>
      <c r="AO20" s="34">
        <f t="shared" si="43"/>
        <v>0</v>
      </c>
      <c r="AP20" s="34">
        <f t="shared" si="30"/>
        <v>0</v>
      </c>
      <c r="AQ20" s="34" t="str">
        <f t="shared" si="38"/>
        <v/>
      </c>
      <c r="AR20" s="14">
        <f t="shared" si="31"/>
        <v>0</v>
      </c>
      <c r="AS20" s="14" t="str">
        <f t="shared" si="32"/>
        <v/>
      </c>
      <c r="AT20" s="14" t="str">
        <f t="shared" si="33"/>
        <v/>
      </c>
      <c r="AU20" s="14" t="str">
        <f t="shared" si="34"/>
        <v/>
      </c>
      <c r="AV20" s="14" t="str">
        <f t="shared" si="35"/>
        <v/>
      </c>
      <c r="AW20" s="11"/>
      <c r="AX20" t="s">
        <v>275</v>
      </c>
      <c r="AY20">
        <v>6</v>
      </c>
      <c r="AZ20">
        <v>200</v>
      </c>
      <c r="BA20">
        <f t="shared" ref="BA20:BA31" si="46">COUNTIF($D$6:$D$65,AX20)</f>
        <v>0</v>
      </c>
      <c r="BB20">
        <v>5</v>
      </c>
      <c r="BC20">
        <v>21</v>
      </c>
      <c r="BD20">
        <v>14</v>
      </c>
      <c r="BE20" t="str">
        <f>IF(ISERROR(VLOOKUP($BD20,男子申込一覧表!$AT$5:$AZ$207,3,0)),"",VLOOKUP($BD20,男子申込一覧表!$AT$5:$AZ$207,3,0))</f>
        <v/>
      </c>
      <c r="BF20" t="str">
        <f>IF(ISERROR(VLOOKUP($BD20,男子申込一覧表!$AT$5:$AZ$207,3,0)),"",VLOOKUP($BD20,男子申込一覧表!$AT$5:$AZ$207,4,0))</f>
        <v/>
      </c>
      <c r="BG20" t="str">
        <f>IF(ISERROR(VLOOKUP($BD20,男子申込一覧表!$AT$5:$AZ$207,3,0)),"",VLOOKUP($BD20,男子申込一覧表!$AT$5:$BC$207,10,0))</f>
        <v/>
      </c>
      <c r="BH20" t="str">
        <f>IF(ISERROR(VLOOKUP($BD20,男子申込一覧表!$AT$5:$BA$207,3,0)),"",VLOOKUP($BD20,男子申込一覧表!$AT$5:$BA$207,7,0))</f>
        <v/>
      </c>
      <c r="BI20" t="str">
        <f>IF(ISERROR(VLOOKUP($BD20,男子申込一覧表!$AT$5:$BN$207,3,0)),"",VLOOKUP($BD20,男子申込一覧表!$AT$5:$BN$207,14,0))</f>
        <v/>
      </c>
      <c r="BJ20" t="str">
        <f>IF(ISERROR(VLOOKUP($BD20,男子申込一覧表!$AT$5:$BN$207,3,0)),"",VLOOKUP($BD20,男子申込一覧表!$AT$5:$BN$207,9,0))</f>
        <v/>
      </c>
      <c r="BK20" t="str">
        <f>IF(ISERROR(VLOOKUP($BD20,男子申込一覧表!$AT$5:$BN$207,3,0)),"",VLOOKUP($BD20,男子申込一覧表!$AT$5:$BN$207,11,0))</f>
        <v/>
      </c>
      <c r="BL20">
        <f t="shared" si="45"/>
        <v>0</v>
      </c>
      <c r="BM20">
        <f t="shared" si="45"/>
        <v>0</v>
      </c>
      <c r="BN20">
        <f t="shared" si="45"/>
        <v>0</v>
      </c>
      <c r="BO20">
        <f t="shared" si="45"/>
        <v>0</v>
      </c>
      <c r="BP20">
        <f t="shared" si="45"/>
        <v>0</v>
      </c>
      <c r="BQ20">
        <f t="shared" si="45"/>
        <v>0</v>
      </c>
      <c r="BR20">
        <f t="shared" si="45"/>
        <v>0</v>
      </c>
      <c r="BS20">
        <f t="shared" si="45"/>
        <v>0</v>
      </c>
      <c r="BT20">
        <f t="shared" si="45"/>
        <v>0</v>
      </c>
      <c r="BU20">
        <f t="shared" si="45"/>
        <v>0</v>
      </c>
      <c r="BV20">
        <f t="shared" si="45"/>
        <v>0</v>
      </c>
      <c r="BW20">
        <f t="shared" si="45"/>
        <v>0</v>
      </c>
    </row>
    <row r="21" spans="1:76" s="11" customFormat="1" ht="21.95" customHeight="1">
      <c r="A21" s="13" t="str">
        <f t="shared" si="39"/>
        <v/>
      </c>
      <c r="B21" s="13" t="str">
        <f t="shared" si="0"/>
        <v/>
      </c>
      <c r="C21" s="87"/>
      <c r="D21" s="30"/>
      <c r="E21" s="68"/>
      <c r="F21" s="31"/>
      <c r="G21" s="30"/>
      <c r="H21" s="30"/>
      <c r="I21" s="30"/>
      <c r="J21" s="30"/>
      <c r="K21" s="19" t="str">
        <f t="shared" si="37"/>
        <v/>
      </c>
      <c r="L21" s="15" t="str">
        <f t="shared" si="1"/>
        <v/>
      </c>
      <c r="M21" s="15" t="str">
        <f t="shared" si="2"/>
        <v>999:99.99</v>
      </c>
      <c r="O21" s="14" t="str">
        <f t="shared" si="3"/>
        <v/>
      </c>
      <c r="P21" s="14">
        <f t="shared" si="4"/>
        <v>0</v>
      </c>
      <c r="Q21" s="14" t="str">
        <f t="shared" si="5"/>
        <v/>
      </c>
      <c r="R21" s="14" t="str">
        <f t="shared" si="6"/>
        <v/>
      </c>
      <c r="S21" s="14">
        <f t="shared" si="7"/>
        <v>0</v>
      </c>
      <c r="T21" s="14">
        <f t="shared" si="8"/>
        <v>0</v>
      </c>
      <c r="U21" s="14">
        <f t="shared" si="9"/>
        <v>0</v>
      </c>
      <c r="V21" s="14">
        <f t="shared" si="10"/>
        <v>0</v>
      </c>
      <c r="W21" s="14" t="str">
        <f t="shared" si="11"/>
        <v/>
      </c>
      <c r="X21" s="14" t="str">
        <f t="shared" si="12"/>
        <v/>
      </c>
      <c r="Y21" s="14">
        <f t="shared" si="13"/>
        <v>0</v>
      </c>
      <c r="Z21" s="14">
        <f t="shared" si="14"/>
        <v>0</v>
      </c>
      <c r="AA21" s="14">
        <f t="shared" si="15"/>
        <v>0</v>
      </c>
      <c r="AB21" s="14">
        <f t="shared" si="16"/>
        <v>0</v>
      </c>
      <c r="AC21" s="14">
        <f t="shared" si="17"/>
        <v>0</v>
      </c>
      <c r="AD21" s="14">
        <f t="shared" si="18"/>
        <v>0</v>
      </c>
      <c r="AE21" s="14">
        <f t="shared" si="19"/>
        <v>0</v>
      </c>
      <c r="AF21" s="14">
        <f t="shared" si="20"/>
        <v>0</v>
      </c>
      <c r="AG21" s="14">
        <f t="shared" si="21"/>
        <v>0</v>
      </c>
      <c r="AH21" s="34" t="str">
        <f t="shared" si="22"/>
        <v/>
      </c>
      <c r="AI21" s="34" t="str">
        <f t="shared" si="23"/>
        <v/>
      </c>
      <c r="AJ21" s="34" t="str">
        <f t="shared" si="24"/>
        <v/>
      </c>
      <c r="AK21" s="34" t="str">
        <f t="shared" si="25"/>
        <v/>
      </c>
      <c r="AL21" s="34">
        <f t="shared" si="40"/>
        <v>0</v>
      </c>
      <c r="AM21" s="34">
        <f t="shared" si="41"/>
        <v>0</v>
      </c>
      <c r="AN21" s="34">
        <f t="shared" si="42"/>
        <v>0</v>
      </c>
      <c r="AO21" s="34">
        <f t="shared" si="43"/>
        <v>0</v>
      </c>
      <c r="AP21" s="34">
        <f t="shared" si="30"/>
        <v>0</v>
      </c>
      <c r="AQ21" s="34" t="str">
        <f t="shared" si="38"/>
        <v/>
      </c>
      <c r="AR21" s="14">
        <f t="shared" si="31"/>
        <v>0</v>
      </c>
      <c r="AS21" s="14" t="str">
        <f t="shared" si="32"/>
        <v/>
      </c>
      <c r="AT21" s="14" t="str">
        <f t="shared" si="33"/>
        <v/>
      </c>
      <c r="AU21" s="14" t="str">
        <f t="shared" si="34"/>
        <v/>
      </c>
      <c r="AV21" s="14" t="str">
        <f t="shared" si="35"/>
        <v/>
      </c>
      <c r="AW21"/>
      <c r="AX21" t="s">
        <v>276</v>
      </c>
      <c r="AY21">
        <v>6</v>
      </c>
      <c r="AZ21">
        <v>200</v>
      </c>
      <c r="BA21">
        <f t="shared" si="46"/>
        <v>0</v>
      </c>
      <c r="BB21">
        <v>5</v>
      </c>
      <c r="BC21">
        <v>22</v>
      </c>
      <c r="BD21">
        <v>15</v>
      </c>
      <c r="BE21" t="str">
        <f>IF(ISERROR(VLOOKUP($BD21,男子申込一覧表!$AT$5:$AZ$207,3,0)),"",VLOOKUP($BD21,男子申込一覧表!$AT$5:$AZ$207,3,0))</f>
        <v/>
      </c>
      <c r="BF21" t="str">
        <f>IF(ISERROR(VLOOKUP($BD21,男子申込一覧表!$AT$5:$AZ$207,3,0)),"",VLOOKUP($BD21,男子申込一覧表!$AT$5:$AZ$207,4,0))</f>
        <v/>
      </c>
      <c r="BG21" t="str">
        <f>IF(ISERROR(VLOOKUP($BD21,男子申込一覧表!$AT$5:$AZ$207,3,0)),"",VLOOKUP($BD21,男子申込一覧表!$AT$5:$BC$207,10,0))</f>
        <v/>
      </c>
      <c r="BH21" t="str">
        <f>IF(ISERROR(VLOOKUP($BD21,男子申込一覧表!$AT$5:$BA$207,3,0)),"",VLOOKUP($BD21,男子申込一覧表!$AT$5:$BA$207,7,0))</f>
        <v/>
      </c>
      <c r="BI21" t="str">
        <f>IF(ISERROR(VLOOKUP($BD21,男子申込一覧表!$AT$5:$BN$207,3,0)),"",VLOOKUP($BD21,男子申込一覧表!$AT$5:$BN$207,14,0))</f>
        <v/>
      </c>
      <c r="BJ21" t="str">
        <f>IF(ISERROR(VLOOKUP($BD21,男子申込一覧表!$AT$5:$BN$207,3,0)),"",VLOOKUP($BD21,男子申込一覧表!$AT$5:$BN$207,9,0))</f>
        <v/>
      </c>
      <c r="BK21" t="str">
        <f>IF(ISERROR(VLOOKUP($BD21,男子申込一覧表!$AT$5:$BN$207,3,0)),"",VLOOKUP($BD21,男子申込一覧表!$AT$5:$BN$207,11,0))</f>
        <v/>
      </c>
      <c r="BL21">
        <f t="shared" si="45"/>
        <v>0</v>
      </c>
      <c r="BM21">
        <f t="shared" si="45"/>
        <v>0</v>
      </c>
      <c r="BN21">
        <f t="shared" si="45"/>
        <v>0</v>
      </c>
      <c r="BO21">
        <f t="shared" si="45"/>
        <v>0</v>
      </c>
      <c r="BP21">
        <f t="shared" si="45"/>
        <v>0</v>
      </c>
      <c r="BQ21">
        <f t="shared" si="45"/>
        <v>0</v>
      </c>
      <c r="BR21">
        <f t="shared" si="45"/>
        <v>0</v>
      </c>
      <c r="BS21">
        <f t="shared" si="45"/>
        <v>0</v>
      </c>
      <c r="BT21">
        <f t="shared" si="45"/>
        <v>0</v>
      </c>
      <c r="BU21">
        <f t="shared" si="45"/>
        <v>0</v>
      </c>
      <c r="BV21">
        <f t="shared" si="45"/>
        <v>0</v>
      </c>
      <c r="BW21">
        <f t="shared" si="45"/>
        <v>0</v>
      </c>
      <c r="BX21"/>
    </row>
    <row r="22" spans="1:76" ht="21.95" customHeight="1">
      <c r="A22" s="13" t="str">
        <f t="shared" si="39"/>
        <v/>
      </c>
      <c r="B22" s="13" t="str">
        <f t="shared" si="0"/>
        <v/>
      </c>
      <c r="C22" s="87"/>
      <c r="D22" s="30"/>
      <c r="E22" s="68"/>
      <c r="F22" s="31"/>
      <c r="G22" s="30"/>
      <c r="H22" s="30"/>
      <c r="I22" s="30"/>
      <c r="J22" s="30"/>
      <c r="K22" s="19" t="str">
        <f t="shared" si="37"/>
        <v/>
      </c>
      <c r="L22" s="15" t="str">
        <f t="shared" si="1"/>
        <v/>
      </c>
      <c r="M22" s="15" t="str">
        <f t="shared" si="2"/>
        <v>999:99.99</v>
      </c>
      <c r="O22" s="14" t="str">
        <f t="shared" si="3"/>
        <v/>
      </c>
      <c r="P22" s="14">
        <f t="shared" si="4"/>
        <v>0</v>
      </c>
      <c r="Q22" s="14" t="str">
        <f t="shared" si="5"/>
        <v/>
      </c>
      <c r="R22" s="14" t="str">
        <f t="shared" si="6"/>
        <v/>
      </c>
      <c r="S22" s="14">
        <f t="shared" si="7"/>
        <v>0</v>
      </c>
      <c r="T22" s="14">
        <f t="shared" si="8"/>
        <v>0</v>
      </c>
      <c r="U22" s="14">
        <f t="shared" si="9"/>
        <v>0</v>
      </c>
      <c r="V22" s="14">
        <f t="shared" si="10"/>
        <v>0</v>
      </c>
      <c r="W22" s="14" t="str">
        <f t="shared" si="11"/>
        <v/>
      </c>
      <c r="X22" s="14" t="str">
        <f t="shared" si="12"/>
        <v/>
      </c>
      <c r="Y22" s="14">
        <f t="shared" si="13"/>
        <v>0</v>
      </c>
      <c r="Z22" s="14">
        <f t="shared" si="14"/>
        <v>0</v>
      </c>
      <c r="AA22" s="14">
        <f t="shared" si="15"/>
        <v>0</v>
      </c>
      <c r="AB22" s="14">
        <f t="shared" si="16"/>
        <v>0</v>
      </c>
      <c r="AC22" s="14">
        <f t="shared" si="17"/>
        <v>0</v>
      </c>
      <c r="AD22" s="14">
        <f t="shared" si="18"/>
        <v>0</v>
      </c>
      <c r="AE22" s="14">
        <f t="shared" si="19"/>
        <v>0</v>
      </c>
      <c r="AF22" s="14">
        <f t="shared" si="20"/>
        <v>0</v>
      </c>
      <c r="AG22" s="14">
        <f t="shared" si="21"/>
        <v>0</v>
      </c>
      <c r="AH22" s="34" t="str">
        <f t="shared" si="22"/>
        <v/>
      </c>
      <c r="AI22" s="34" t="str">
        <f t="shared" si="23"/>
        <v/>
      </c>
      <c r="AJ22" s="34" t="str">
        <f t="shared" si="24"/>
        <v/>
      </c>
      <c r="AK22" s="34" t="str">
        <f t="shared" si="25"/>
        <v/>
      </c>
      <c r="AL22" s="34">
        <f t="shared" si="40"/>
        <v>0</v>
      </c>
      <c r="AM22" s="34">
        <f t="shared" si="41"/>
        <v>0</v>
      </c>
      <c r="AN22" s="34">
        <f t="shared" si="42"/>
        <v>0</v>
      </c>
      <c r="AO22" s="34">
        <f t="shared" si="43"/>
        <v>0</v>
      </c>
      <c r="AP22" s="34">
        <f t="shared" si="30"/>
        <v>0</v>
      </c>
      <c r="AQ22" s="34" t="str">
        <f t="shared" si="38"/>
        <v/>
      </c>
      <c r="AR22" s="14">
        <f t="shared" si="31"/>
        <v>0</v>
      </c>
      <c r="AS22" s="14" t="str">
        <f t="shared" si="32"/>
        <v/>
      </c>
      <c r="AT22" s="14" t="str">
        <f t="shared" si="33"/>
        <v/>
      </c>
      <c r="AU22" s="14" t="str">
        <f t="shared" si="34"/>
        <v/>
      </c>
      <c r="AV22" s="14" t="str">
        <f t="shared" si="35"/>
        <v/>
      </c>
      <c r="AX22" t="s">
        <v>277</v>
      </c>
      <c r="AY22">
        <v>6</v>
      </c>
      <c r="AZ22">
        <v>200</v>
      </c>
      <c r="BA22">
        <f t="shared" si="46"/>
        <v>0</v>
      </c>
      <c r="BB22">
        <v>5</v>
      </c>
      <c r="BC22">
        <v>23</v>
      </c>
      <c r="BD22">
        <v>16</v>
      </c>
      <c r="BE22" t="str">
        <f>IF(ISERROR(VLOOKUP($BD22,男子申込一覧表!$AT$5:$AZ$207,3,0)),"",VLOOKUP($BD22,男子申込一覧表!$AT$5:$AZ$207,3,0))</f>
        <v/>
      </c>
      <c r="BF22" t="str">
        <f>IF(ISERROR(VLOOKUP($BD22,男子申込一覧表!$AT$5:$AZ$207,3,0)),"",VLOOKUP($BD22,男子申込一覧表!$AT$5:$AZ$207,4,0))</f>
        <v/>
      </c>
      <c r="BG22" t="str">
        <f>IF(ISERROR(VLOOKUP($BD22,男子申込一覧表!$AT$5:$AZ$207,3,0)),"",VLOOKUP($BD22,男子申込一覧表!$AT$5:$BC$207,10,0))</f>
        <v/>
      </c>
      <c r="BH22" t="str">
        <f>IF(ISERROR(VLOOKUP($BD22,男子申込一覧表!$AT$5:$BA$207,3,0)),"",VLOOKUP($BD22,男子申込一覧表!$AT$5:$BA$207,7,0))</f>
        <v/>
      </c>
      <c r="BI22" t="str">
        <f>IF(ISERROR(VLOOKUP($BD22,男子申込一覧表!$AT$5:$BN$207,3,0)),"",VLOOKUP($BD22,男子申込一覧表!$AT$5:$BN$207,14,0))</f>
        <v/>
      </c>
      <c r="BJ22" t="str">
        <f>IF(ISERROR(VLOOKUP($BD22,男子申込一覧表!$AT$5:$BN$207,3,0)),"",VLOOKUP($BD22,男子申込一覧表!$AT$5:$BN$207,9,0))</f>
        <v/>
      </c>
      <c r="BK22" t="str">
        <f>IF(ISERROR(VLOOKUP($BD22,男子申込一覧表!$AT$5:$BN$207,3,0)),"",VLOOKUP($BD22,男子申込一覧表!$AT$5:$BN$207,11,0))</f>
        <v/>
      </c>
      <c r="BL22">
        <f t="shared" si="45"/>
        <v>0</v>
      </c>
      <c r="BM22">
        <f t="shared" si="45"/>
        <v>0</v>
      </c>
      <c r="BN22">
        <f t="shared" si="45"/>
        <v>0</v>
      </c>
      <c r="BO22">
        <f t="shared" si="45"/>
        <v>0</v>
      </c>
      <c r="BP22">
        <f t="shared" si="45"/>
        <v>0</v>
      </c>
      <c r="BQ22">
        <f t="shared" si="45"/>
        <v>0</v>
      </c>
      <c r="BR22">
        <f t="shared" si="45"/>
        <v>0</v>
      </c>
      <c r="BS22">
        <f t="shared" si="45"/>
        <v>0</v>
      </c>
      <c r="BT22">
        <f t="shared" si="45"/>
        <v>0</v>
      </c>
      <c r="BU22">
        <f t="shared" si="45"/>
        <v>0</v>
      </c>
      <c r="BV22">
        <f t="shared" si="45"/>
        <v>0</v>
      </c>
      <c r="BW22">
        <f t="shared" si="45"/>
        <v>0</v>
      </c>
    </row>
    <row r="23" spans="1:76" ht="21.95" customHeight="1">
      <c r="A23" s="13" t="str">
        <f t="shared" si="39"/>
        <v/>
      </c>
      <c r="B23" s="13" t="str">
        <f t="shared" si="0"/>
        <v/>
      </c>
      <c r="C23" s="87"/>
      <c r="D23" s="30"/>
      <c r="E23" s="68"/>
      <c r="F23" s="31"/>
      <c r="G23" s="30"/>
      <c r="H23" s="30"/>
      <c r="I23" s="30"/>
      <c r="J23" s="30"/>
      <c r="K23" s="19" t="str">
        <f t="shared" si="37"/>
        <v/>
      </c>
      <c r="L23" s="15" t="str">
        <f t="shared" si="1"/>
        <v/>
      </c>
      <c r="M23" s="15" t="str">
        <f t="shared" si="2"/>
        <v>999:99.99</v>
      </c>
      <c r="O23" s="14" t="str">
        <f t="shared" si="3"/>
        <v/>
      </c>
      <c r="P23" s="14">
        <f t="shared" si="4"/>
        <v>0</v>
      </c>
      <c r="Q23" s="14" t="str">
        <f t="shared" si="5"/>
        <v/>
      </c>
      <c r="R23" s="14" t="str">
        <f t="shared" si="6"/>
        <v/>
      </c>
      <c r="S23" s="14">
        <f t="shared" si="7"/>
        <v>0</v>
      </c>
      <c r="T23" s="14">
        <f t="shared" si="8"/>
        <v>0</v>
      </c>
      <c r="U23" s="14">
        <f t="shared" si="9"/>
        <v>0</v>
      </c>
      <c r="V23" s="14">
        <f t="shared" si="10"/>
        <v>0</v>
      </c>
      <c r="W23" s="14" t="str">
        <f t="shared" si="11"/>
        <v/>
      </c>
      <c r="X23" s="14" t="str">
        <f t="shared" si="12"/>
        <v/>
      </c>
      <c r="Y23" s="14">
        <f t="shared" si="13"/>
        <v>0</v>
      </c>
      <c r="Z23" s="14">
        <f t="shared" si="14"/>
        <v>0</v>
      </c>
      <c r="AA23" s="14">
        <f t="shared" si="15"/>
        <v>0</v>
      </c>
      <c r="AB23" s="14">
        <f t="shared" si="16"/>
        <v>0</v>
      </c>
      <c r="AC23" s="14">
        <f t="shared" si="17"/>
        <v>0</v>
      </c>
      <c r="AD23" s="14">
        <f t="shared" si="18"/>
        <v>0</v>
      </c>
      <c r="AE23" s="14">
        <f t="shared" si="19"/>
        <v>0</v>
      </c>
      <c r="AF23" s="14">
        <f t="shared" si="20"/>
        <v>0</v>
      </c>
      <c r="AG23" s="14">
        <f t="shared" si="21"/>
        <v>0</v>
      </c>
      <c r="AH23" s="34" t="str">
        <f t="shared" si="22"/>
        <v/>
      </c>
      <c r="AI23" s="34" t="str">
        <f t="shared" si="23"/>
        <v/>
      </c>
      <c r="AJ23" s="34" t="str">
        <f t="shared" si="24"/>
        <v/>
      </c>
      <c r="AK23" s="34" t="str">
        <f t="shared" si="25"/>
        <v/>
      </c>
      <c r="AL23" s="34">
        <f t="shared" si="40"/>
        <v>0</v>
      </c>
      <c r="AM23" s="34">
        <f t="shared" si="41"/>
        <v>0</v>
      </c>
      <c r="AN23" s="34">
        <f t="shared" si="42"/>
        <v>0</v>
      </c>
      <c r="AO23" s="34">
        <f t="shared" si="43"/>
        <v>0</v>
      </c>
      <c r="AP23" s="34">
        <f t="shared" si="30"/>
        <v>0</v>
      </c>
      <c r="AQ23" s="34" t="str">
        <f t="shared" si="38"/>
        <v/>
      </c>
      <c r="AR23" s="14">
        <f t="shared" si="31"/>
        <v>0</v>
      </c>
      <c r="AS23" s="14" t="str">
        <f t="shared" si="32"/>
        <v/>
      </c>
      <c r="AT23" s="14" t="str">
        <f t="shared" si="33"/>
        <v/>
      </c>
      <c r="AU23" s="14" t="str">
        <f t="shared" si="34"/>
        <v/>
      </c>
      <c r="AV23" s="14" t="str">
        <f t="shared" si="35"/>
        <v/>
      </c>
      <c r="AX23" t="s">
        <v>278</v>
      </c>
      <c r="AY23">
        <v>7</v>
      </c>
      <c r="AZ23">
        <v>200</v>
      </c>
      <c r="BA23">
        <f t="shared" si="46"/>
        <v>0</v>
      </c>
      <c r="BB23">
        <v>5</v>
      </c>
      <c r="BC23">
        <v>21</v>
      </c>
      <c r="BD23">
        <v>17</v>
      </c>
      <c r="BE23" t="str">
        <f>IF(ISERROR(VLOOKUP($BD23,男子申込一覧表!$AT$5:$AZ$207,3,0)),"",VLOOKUP($BD23,男子申込一覧表!$AT$5:$AZ$207,3,0))</f>
        <v/>
      </c>
      <c r="BF23" t="str">
        <f>IF(ISERROR(VLOOKUP($BD23,男子申込一覧表!$AT$5:$AZ$207,3,0)),"",VLOOKUP($BD23,男子申込一覧表!$AT$5:$AZ$207,4,0))</f>
        <v/>
      </c>
      <c r="BG23" t="str">
        <f>IF(ISERROR(VLOOKUP($BD23,男子申込一覧表!$AT$5:$AZ$207,3,0)),"",VLOOKUP($BD23,男子申込一覧表!$AT$5:$BC$207,10,0))</f>
        <v/>
      </c>
      <c r="BH23" t="str">
        <f>IF(ISERROR(VLOOKUP($BD23,男子申込一覧表!$AT$5:$BA$207,3,0)),"",VLOOKUP($BD23,男子申込一覧表!$AT$5:$BA$207,7,0))</f>
        <v/>
      </c>
      <c r="BI23" t="str">
        <f>IF(ISERROR(VLOOKUP($BD23,男子申込一覧表!$AT$5:$BN$207,3,0)),"",VLOOKUP($BD23,男子申込一覧表!$AT$5:$BN$207,14,0))</f>
        <v/>
      </c>
      <c r="BJ23" t="str">
        <f>IF(ISERROR(VLOOKUP($BD23,男子申込一覧表!$AT$5:$BN$207,3,0)),"",VLOOKUP($BD23,男子申込一覧表!$AT$5:$BN$207,9,0))</f>
        <v/>
      </c>
      <c r="BK23" t="str">
        <f>IF(ISERROR(VLOOKUP($BD23,男子申込一覧表!$AT$5:$BN$207,3,0)),"",VLOOKUP($BD23,男子申込一覧表!$AT$5:$BN$207,11,0))</f>
        <v/>
      </c>
      <c r="BL23">
        <f t="shared" si="45"/>
        <v>0</v>
      </c>
      <c r="BM23">
        <f t="shared" si="45"/>
        <v>0</v>
      </c>
      <c r="BN23">
        <f t="shared" si="45"/>
        <v>0</v>
      </c>
      <c r="BO23">
        <f t="shared" si="45"/>
        <v>0</v>
      </c>
      <c r="BP23">
        <f t="shared" si="45"/>
        <v>0</v>
      </c>
      <c r="BQ23">
        <f t="shared" si="45"/>
        <v>0</v>
      </c>
      <c r="BR23">
        <f t="shared" si="45"/>
        <v>0</v>
      </c>
      <c r="BS23">
        <f t="shared" si="45"/>
        <v>0</v>
      </c>
      <c r="BT23">
        <f t="shared" si="45"/>
        <v>0</v>
      </c>
      <c r="BU23">
        <f t="shared" si="45"/>
        <v>0</v>
      </c>
      <c r="BV23">
        <f t="shared" si="45"/>
        <v>0</v>
      </c>
      <c r="BW23">
        <f t="shared" si="45"/>
        <v>0</v>
      </c>
    </row>
    <row r="24" spans="1:76" ht="21.95" customHeight="1">
      <c r="A24" s="13" t="str">
        <f t="shared" si="39"/>
        <v/>
      </c>
      <c r="B24" s="13" t="str">
        <f t="shared" si="0"/>
        <v/>
      </c>
      <c r="C24" s="87"/>
      <c r="D24" s="30"/>
      <c r="E24" s="68"/>
      <c r="F24" s="31"/>
      <c r="G24" s="30"/>
      <c r="H24" s="30"/>
      <c r="I24" s="30"/>
      <c r="J24" s="30"/>
      <c r="K24" s="19" t="str">
        <f t="shared" si="37"/>
        <v/>
      </c>
      <c r="L24" s="15" t="str">
        <f t="shared" si="1"/>
        <v/>
      </c>
      <c r="M24" s="15" t="str">
        <f t="shared" si="2"/>
        <v>999:99.99</v>
      </c>
      <c r="O24" s="14" t="str">
        <f t="shared" si="3"/>
        <v/>
      </c>
      <c r="P24" s="14">
        <f t="shared" si="4"/>
        <v>0</v>
      </c>
      <c r="Q24" s="14" t="str">
        <f t="shared" si="5"/>
        <v/>
      </c>
      <c r="R24" s="14" t="str">
        <f t="shared" si="6"/>
        <v/>
      </c>
      <c r="S24" s="14">
        <f t="shared" si="7"/>
        <v>0</v>
      </c>
      <c r="T24" s="14">
        <f t="shared" si="8"/>
        <v>0</v>
      </c>
      <c r="U24" s="14">
        <f t="shared" si="9"/>
        <v>0</v>
      </c>
      <c r="V24" s="14">
        <f t="shared" si="10"/>
        <v>0</v>
      </c>
      <c r="W24" s="14" t="str">
        <f t="shared" si="11"/>
        <v/>
      </c>
      <c r="X24" s="14" t="str">
        <f t="shared" si="12"/>
        <v/>
      </c>
      <c r="Y24" s="14">
        <f t="shared" si="13"/>
        <v>0</v>
      </c>
      <c r="Z24" s="14">
        <f t="shared" si="14"/>
        <v>0</v>
      </c>
      <c r="AA24" s="14">
        <f t="shared" si="15"/>
        <v>0</v>
      </c>
      <c r="AB24" s="14">
        <f t="shared" si="16"/>
        <v>0</v>
      </c>
      <c r="AC24" s="14">
        <f t="shared" si="17"/>
        <v>0</v>
      </c>
      <c r="AD24" s="14">
        <f t="shared" si="18"/>
        <v>0</v>
      </c>
      <c r="AE24" s="14">
        <f t="shared" si="19"/>
        <v>0</v>
      </c>
      <c r="AF24" s="14">
        <f t="shared" si="20"/>
        <v>0</v>
      </c>
      <c r="AG24" s="14">
        <f t="shared" si="21"/>
        <v>0</v>
      </c>
      <c r="AH24" s="34" t="str">
        <f t="shared" si="22"/>
        <v/>
      </c>
      <c r="AI24" s="34" t="str">
        <f t="shared" si="23"/>
        <v/>
      </c>
      <c r="AJ24" s="34" t="str">
        <f t="shared" si="24"/>
        <v/>
      </c>
      <c r="AK24" s="34" t="str">
        <f t="shared" si="25"/>
        <v/>
      </c>
      <c r="AL24" s="34">
        <f t="shared" si="40"/>
        <v>0</v>
      </c>
      <c r="AM24" s="34">
        <f t="shared" si="41"/>
        <v>0</v>
      </c>
      <c r="AN24" s="34">
        <f t="shared" si="42"/>
        <v>0</v>
      </c>
      <c r="AO24" s="34">
        <f t="shared" si="43"/>
        <v>0</v>
      </c>
      <c r="AP24" s="34">
        <f t="shared" si="30"/>
        <v>0</v>
      </c>
      <c r="AQ24" s="34" t="str">
        <f t="shared" si="38"/>
        <v/>
      </c>
      <c r="AR24" s="14">
        <f t="shared" si="31"/>
        <v>0</v>
      </c>
      <c r="AS24" s="14" t="str">
        <f t="shared" si="32"/>
        <v/>
      </c>
      <c r="AT24" s="14" t="str">
        <f t="shared" si="33"/>
        <v/>
      </c>
      <c r="AU24" s="14" t="str">
        <f t="shared" si="34"/>
        <v/>
      </c>
      <c r="AV24" s="14" t="str">
        <f t="shared" si="35"/>
        <v/>
      </c>
      <c r="AX24" t="s">
        <v>279</v>
      </c>
      <c r="AY24">
        <v>7</v>
      </c>
      <c r="AZ24">
        <v>200</v>
      </c>
      <c r="BA24">
        <f t="shared" si="46"/>
        <v>0</v>
      </c>
      <c r="BB24">
        <v>5</v>
      </c>
      <c r="BC24">
        <v>22</v>
      </c>
      <c r="BD24">
        <v>18</v>
      </c>
      <c r="BE24" t="str">
        <f>IF(ISERROR(VLOOKUP($BD24,男子申込一覧表!$AT$5:$AZ$207,3,0)),"",VLOOKUP($BD24,男子申込一覧表!$AT$5:$AZ$207,3,0))</f>
        <v/>
      </c>
      <c r="BF24" t="str">
        <f>IF(ISERROR(VLOOKUP($BD24,男子申込一覧表!$AT$5:$AZ$207,3,0)),"",VLOOKUP($BD24,男子申込一覧表!$AT$5:$AZ$207,4,0))</f>
        <v/>
      </c>
      <c r="BG24" t="str">
        <f>IF(ISERROR(VLOOKUP($BD24,男子申込一覧表!$AT$5:$AZ$207,3,0)),"",VLOOKUP($BD24,男子申込一覧表!$AT$5:$BC$207,10,0))</f>
        <v/>
      </c>
      <c r="BH24" t="str">
        <f>IF(ISERROR(VLOOKUP($BD24,男子申込一覧表!$AT$5:$BA$207,3,0)),"",VLOOKUP($BD24,男子申込一覧表!$AT$5:$BA$207,7,0))</f>
        <v/>
      </c>
      <c r="BI24" t="str">
        <f>IF(ISERROR(VLOOKUP($BD24,男子申込一覧表!$AT$5:$BN$207,3,0)),"",VLOOKUP($BD24,男子申込一覧表!$AT$5:$BN$207,14,0))</f>
        <v/>
      </c>
      <c r="BJ24" t="str">
        <f>IF(ISERROR(VLOOKUP($BD24,男子申込一覧表!$AT$5:$BN$207,3,0)),"",VLOOKUP($BD24,男子申込一覧表!$AT$5:$BN$207,9,0))</f>
        <v/>
      </c>
      <c r="BK24" t="str">
        <f>IF(ISERROR(VLOOKUP($BD24,男子申込一覧表!$AT$5:$BN$207,3,0)),"",VLOOKUP($BD24,男子申込一覧表!$AT$5:$BN$207,11,0))</f>
        <v/>
      </c>
      <c r="BL24">
        <f t="shared" si="45"/>
        <v>0</v>
      </c>
      <c r="BM24">
        <f t="shared" si="45"/>
        <v>0</v>
      </c>
      <c r="BN24">
        <f t="shared" si="45"/>
        <v>0</v>
      </c>
      <c r="BO24">
        <f t="shared" si="45"/>
        <v>0</v>
      </c>
      <c r="BP24">
        <f t="shared" si="45"/>
        <v>0</v>
      </c>
      <c r="BQ24">
        <f t="shared" si="45"/>
        <v>0</v>
      </c>
      <c r="BR24">
        <f t="shared" si="45"/>
        <v>0</v>
      </c>
      <c r="BS24">
        <f t="shared" si="45"/>
        <v>0</v>
      </c>
      <c r="BT24">
        <f t="shared" si="45"/>
        <v>0</v>
      </c>
      <c r="BU24">
        <f t="shared" si="45"/>
        <v>0</v>
      </c>
      <c r="BV24">
        <f t="shared" si="45"/>
        <v>0</v>
      </c>
      <c r="BW24">
        <f t="shared" si="45"/>
        <v>0</v>
      </c>
    </row>
    <row r="25" spans="1:76" ht="21.95" customHeight="1">
      <c r="A25" s="13" t="str">
        <f t="shared" si="39"/>
        <v/>
      </c>
      <c r="B25" s="13" t="str">
        <f t="shared" si="0"/>
        <v/>
      </c>
      <c r="C25" s="87"/>
      <c r="D25" s="30"/>
      <c r="E25" s="68"/>
      <c r="F25" s="31"/>
      <c r="G25" s="30"/>
      <c r="H25" s="30"/>
      <c r="I25" s="30"/>
      <c r="J25" s="30"/>
      <c r="K25" s="19" t="str">
        <f t="shared" si="37"/>
        <v/>
      </c>
      <c r="L25" s="15" t="str">
        <f t="shared" si="1"/>
        <v/>
      </c>
      <c r="M25" s="15" t="str">
        <f t="shared" si="2"/>
        <v>999:99.99</v>
      </c>
      <c r="O25" s="14" t="str">
        <f t="shared" si="3"/>
        <v/>
      </c>
      <c r="P25" s="14">
        <f t="shared" si="4"/>
        <v>0</v>
      </c>
      <c r="Q25" s="14" t="str">
        <f t="shared" si="5"/>
        <v/>
      </c>
      <c r="R25" s="14" t="str">
        <f t="shared" si="6"/>
        <v/>
      </c>
      <c r="S25" s="14">
        <f t="shared" si="7"/>
        <v>0</v>
      </c>
      <c r="T25" s="14">
        <f t="shared" si="8"/>
        <v>0</v>
      </c>
      <c r="U25" s="14">
        <f t="shared" si="9"/>
        <v>0</v>
      </c>
      <c r="V25" s="14">
        <f t="shared" si="10"/>
        <v>0</v>
      </c>
      <c r="W25" s="14" t="str">
        <f t="shared" si="11"/>
        <v/>
      </c>
      <c r="X25" s="14" t="str">
        <f t="shared" si="12"/>
        <v/>
      </c>
      <c r="Y25" s="14">
        <f t="shared" si="13"/>
        <v>0</v>
      </c>
      <c r="Z25" s="14">
        <f t="shared" si="14"/>
        <v>0</v>
      </c>
      <c r="AA25" s="14">
        <f t="shared" si="15"/>
        <v>0</v>
      </c>
      <c r="AB25" s="14">
        <f t="shared" si="16"/>
        <v>0</v>
      </c>
      <c r="AC25" s="14">
        <f t="shared" si="17"/>
        <v>0</v>
      </c>
      <c r="AD25" s="14">
        <f t="shared" si="18"/>
        <v>0</v>
      </c>
      <c r="AE25" s="14">
        <f t="shared" si="19"/>
        <v>0</v>
      </c>
      <c r="AF25" s="14">
        <f t="shared" si="20"/>
        <v>0</v>
      </c>
      <c r="AG25" s="14">
        <f t="shared" si="21"/>
        <v>0</v>
      </c>
      <c r="AH25" s="34" t="str">
        <f t="shared" si="22"/>
        <v/>
      </c>
      <c r="AI25" s="34" t="str">
        <f t="shared" si="23"/>
        <v/>
      </c>
      <c r="AJ25" s="34" t="str">
        <f t="shared" si="24"/>
        <v/>
      </c>
      <c r="AK25" s="34" t="str">
        <f t="shared" si="25"/>
        <v/>
      </c>
      <c r="AL25" s="34">
        <f t="shared" si="40"/>
        <v>0</v>
      </c>
      <c r="AM25" s="34">
        <f t="shared" si="41"/>
        <v>0</v>
      </c>
      <c r="AN25" s="34">
        <f t="shared" si="42"/>
        <v>0</v>
      </c>
      <c r="AO25" s="34">
        <f t="shared" si="43"/>
        <v>0</v>
      </c>
      <c r="AP25" s="34">
        <f t="shared" si="30"/>
        <v>0</v>
      </c>
      <c r="AQ25" s="34" t="str">
        <f t="shared" si="38"/>
        <v/>
      </c>
      <c r="AR25" s="14">
        <f t="shared" si="31"/>
        <v>0</v>
      </c>
      <c r="AS25" s="14" t="str">
        <f t="shared" si="32"/>
        <v/>
      </c>
      <c r="AT25" s="14" t="str">
        <f t="shared" si="33"/>
        <v/>
      </c>
      <c r="AU25" s="14" t="str">
        <f t="shared" si="34"/>
        <v/>
      </c>
      <c r="AV25" s="14" t="str">
        <f t="shared" si="35"/>
        <v/>
      </c>
      <c r="AX25" t="s">
        <v>280</v>
      </c>
      <c r="AY25">
        <v>7</v>
      </c>
      <c r="AZ25">
        <v>200</v>
      </c>
      <c r="BA25">
        <f t="shared" si="46"/>
        <v>0</v>
      </c>
      <c r="BB25">
        <v>5</v>
      </c>
      <c r="BC25">
        <v>23</v>
      </c>
      <c r="BD25">
        <v>19</v>
      </c>
      <c r="BE25" t="str">
        <f>IF(ISERROR(VLOOKUP($BD25,男子申込一覧表!$AT$5:$AZ$207,3,0)),"",VLOOKUP($BD25,男子申込一覧表!$AT$5:$AZ$207,3,0))</f>
        <v/>
      </c>
      <c r="BF25" t="str">
        <f>IF(ISERROR(VLOOKUP($BD25,男子申込一覧表!$AT$5:$AZ$207,3,0)),"",VLOOKUP($BD25,男子申込一覧表!$AT$5:$AZ$207,4,0))</f>
        <v/>
      </c>
      <c r="BG25" t="str">
        <f>IF(ISERROR(VLOOKUP($BD25,男子申込一覧表!$AT$5:$AZ$207,3,0)),"",VLOOKUP($BD25,男子申込一覧表!$AT$5:$BC$207,10,0))</f>
        <v/>
      </c>
      <c r="BH25" t="str">
        <f>IF(ISERROR(VLOOKUP($BD25,男子申込一覧表!$AT$5:$BA$207,3,0)),"",VLOOKUP($BD25,男子申込一覧表!$AT$5:$BA$207,7,0))</f>
        <v/>
      </c>
      <c r="BI25" t="str">
        <f>IF(ISERROR(VLOOKUP($BD25,男子申込一覧表!$AT$5:$BN$207,3,0)),"",VLOOKUP($BD25,男子申込一覧表!$AT$5:$BN$207,14,0))</f>
        <v/>
      </c>
      <c r="BJ25" t="str">
        <f>IF(ISERROR(VLOOKUP($BD25,男子申込一覧表!$AT$5:$BN$207,3,0)),"",VLOOKUP($BD25,男子申込一覧表!$AT$5:$BN$207,9,0))</f>
        <v/>
      </c>
      <c r="BK25" t="str">
        <f>IF(ISERROR(VLOOKUP($BD25,男子申込一覧表!$AT$5:$BN$207,3,0)),"",VLOOKUP($BD25,男子申込一覧表!$AT$5:$BN$207,11,0))</f>
        <v/>
      </c>
      <c r="BL25">
        <f t="shared" si="45"/>
        <v>0</v>
      </c>
      <c r="BM25">
        <f t="shared" si="45"/>
        <v>0</v>
      </c>
      <c r="BN25">
        <f t="shared" si="45"/>
        <v>0</v>
      </c>
      <c r="BO25">
        <f t="shared" si="45"/>
        <v>0</v>
      </c>
      <c r="BP25">
        <f t="shared" si="45"/>
        <v>0</v>
      </c>
      <c r="BQ25">
        <f t="shared" si="45"/>
        <v>0</v>
      </c>
      <c r="BR25">
        <f t="shared" si="45"/>
        <v>0</v>
      </c>
      <c r="BS25">
        <f t="shared" si="45"/>
        <v>0</v>
      </c>
      <c r="BT25">
        <f t="shared" si="45"/>
        <v>0</v>
      </c>
      <c r="BU25">
        <f t="shared" si="45"/>
        <v>0</v>
      </c>
      <c r="BV25">
        <f t="shared" si="45"/>
        <v>0</v>
      </c>
      <c r="BW25">
        <f t="shared" si="45"/>
        <v>0</v>
      </c>
    </row>
    <row r="26" spans="1:76" ht="21.95" customHeight="1">
      <c r="A26" s="13" t="str">
        <f t="shared" si="39"/>
        <v/>
      </c>
      <c r="B26" s="13" t="str">
        <f t="shared" si="0"/>
        <v/>
      </c>
      <c r="C26" s="87"/>
      <c r="D26" s="30"/>
      <c r="E26" s="68"/>
      <c r="F26" s="31"/>
      <c r="G26" s="30"/>
      <c r="H26" s="30"/>
      <c r="I26" s="30"/>
      <c r="J26" s="30"/>
      <c r="K26" s="19" t="str">
        <f t="shared" si="37"/>
        <v/>
      </c>
      <c r="L26" s="15" t="str">
        <f t="shared" si="1"/>
        <v/>
      </c>
      <c r="M26" s="15" t="str">
        <f t="shared" si="2"/>
        <v>999:99.99</v>
      </c>
      <c r="O26" s="14" t="str">
        <f t="shared" si="3"/>
        <v/>
      </c>
      <c r="P26" s="14">
        <f t="shared" si="4"/>
        <v>0</v>
      </c>
      <c r="Q26" s="14" t="str">
        <f t="shared" si="5"/>
        <v/>
      </c>
      <c r="R26" s="14" t="str">
        <f t="shared" si="6"/>
        <v/>
      </c>
      <c r="S26" s="14">
        <f t="shared" si="7"/>
        <v>0</v>
      </c>
      <c r="T26" s="14">
        <f t="shared" si="8"/>
        <v>0</v>
      </c>
      <c r="U26" s="14">
        <f t="shared" si="9"/>
        <v>0</v>
      </c>
      <c r="V26" s="14">
        <f t="shared" si="10"/>
        <v>0</v>
      </c>
      <c r="W26" s="14" t="str">
        <f t="shared" si="11"/>
        <v/>
      </c>
      <c r="X26" s="14" t="str">
        <f t="shared" si="12"/>
        <v/>
      </c>
      <c r="Y26" s="14">
        <f t="shared" si="13"/>
        <v>0</v>
      </c>
      <c r="Z26" s="14">
        <f t="shared" si="14"/>
        <v>0</v>
      </c>
      <c r="AA26" s="14">
        <f t="shared" si="15"/>
        <v>0</v>
      </c>
      <c r="AB26" s="14">
        <f t="shared" si="16"/>
        <v>0</v>
      </c>
      <c r="AC26" s="14">
        <f t="shared" si="17"/>
        <v>0</v>
      </c>
      <c r="AD26" s="14">
        <f t="shared" si="18"/>
        <v>0</v>
      </c>
      <c r="AE26" s="14">
        <f t="shared" si="19"/>
        <v>0</v>
      </c>
      <c r="AF26" s="14">
        <f t="shared" si="20"/>
        <v>0</v>
      </c>
      <c r="AG26" s="14">
        <f t="shared" si="21"/>
        <v>0</v>
      </c>
      <c r="AH26" s="34" t="str">
        <f t="shared" si="22"/>
        <v/>
      </c>
      <c r="AI26" s="34" t="str">
        <f t="shared" si="23"/>
        <v/>
      </c>
      <c r="AJ26" s="34" t="str">
        <f t="shared" si="24"/>
        <v/>
      </c>
      <c r="AK26" s="34" t="str">
        <f t="shared" si="25"/>
        <v/>
      </c>
      <c r="AL26" s="34">
        <f t="shared" si="40"/>
        <v>0</v>
      </c>
      <c r="AM26" s="34">
        <f t="shared" si="41"/>
        <v>0</v>
      </c>
      <c r="AN26" s="34">
        <f t="shared" si="42"/>
        <v>0</v>
      </c>
      <c r="AO26" s="34">
        <f t="shared" si="43"/>
        <v>0</v>
      </c>
      <c r="AP26" s="34">
        <f t="shared" si="30"/>
        <v>0</v>
      </c>
      <c r="AQ26" s="34" t="str">
        <f t="shared" si="38"/>
        <v/>
      </c>
      <c r="AR26" s="14">
        <f t="shared" si="31"/>
        <v>0</v>
      </c>
      <c r="AS26" s="14" t="str">
        <f t="shared" si="32"/>
        <v/>
      </c>
      <c r="AT26" s="14" t="str">
        <f t="shared" si="33"/>
        <v/>
      </c>
      <c r="AU26" s="14" t="str">
        <f t="shared" si="34"/>
        <v/>
      </c>
      <c r="AV26" s="14" t="str">
        <f t="shared" si="35"/>
        <v/>
      </c>
      <c r="AX26" t="s">
        <v>357</v>
      </c>
      <c r="AY26">
        <v>6</v>
      </c>
      <c r="AZ26">
        <v>200</v>
      </c>
      <c r="BA26">
        <f t="shared" si="46"/>
        <v>0</v>
      </c>
      <c r="BB26">
        <v>9</v>
      </c>
      <c r="BC26">
        <v>21</v>
      </c>
      <c r="BD26">
        <v>20</v>
      </c>
      <c r="BE26" t="str">
        <f>IF(ISERROR(VLOOKUP($BD26,男子申込一覧表!$AT$5:$AZ$207,3,0)),"",VLOOKUP($BD26,男子申込一覧表!$AT$5:$AZ$207,3,0))</f>
        <v/>
      </c>
      <c r="BF26" t="str">
        <f>IF(ISERROR(VLOOKUP($BD26,男子申込一覧表!$AT$5:$AZ$207,3,0)),"",VLOOKUP($BD26,男子申込一覧表!$AT$5:$AZ$207,4,0))</f>
        <v/>
      </c>
      <c r="BG26" t="str">
        <f>IF(ISERROR(VLOOKUP($BD26,男子申込一覧表!$AT$5:$AZ$207,3,0)),"",VLOOKUP($BD26,男子申込一覧表!$AT$5:$BC$207,10,0))</f>
        <v/>
      </c>
      <c r="BH26" t="str">
        <f>IF(ISERROR(VLOOKUP($BD26,男子申込一覧表!$AT$5:$BA$207,3,0)),"",VLOOKUP($BD26,男子申込一覧表!$AT$5:$BA$207,7,0))</f>
        <v/>
      </c>
      <c r="BI26" t="str">
        <f>IF(ISERROR(VLOOKUP($BD26,男子申込一覧表!$AT$5:$BN$207,3,0)),"",VLOOKUP($BD26,男子申込一覧表!$AT$5:$BN$207,14,0))</f>
        <v/>
      </c>
      <c r="BJ26" t="str">
        <f>IF(ISERROR(VLOOKUP($BD26,男子申込一覧表!$AT$5:$BN$207,3,0)),"",VLOOKUP($BD26,男子申込一覧表!$AT$5:$BN$207,9,0))</f>
        <v/>
      </c>
      <c r="BK26" t="str">
        <f>IF(ISERROR(VLOOKUP($BD26,男子申込一覧表!$AT$5:$BN$207,3,0)),"",VLOOKUP($BD26,男子申込一覧表!$AT$5:$BN$207,11,0))</f>
        <v/>
      </c>
      <c r="BL26">
        <f t="shared" si="45"/>
        <v>0</v>
      </c>
      <c r="BM26">
        <f t="shared" si="45"/>
        <v>0</v>
      </c>
      <c r="BN26">
        <f t="shared" si="45"/>
        <v>0</v>
      </c>
      <c r="BO26">
        <f t="shared" si="45"/>
        <v>0</v>
      </c>
      <c r="BP26">
        <f t="shared" si="45"/>
        <v>0</v>
      </c>
      <c r="BQ26">
        <f t="shared" si="45"/>
        <v>0</v>
      </c>
      <c r="BR26">
        <f t="shared" si="45"/>
        <v>0</v>
      </c>
      <c r="BS26">
        <f t="shared" si="45"/>
        <v>0</v>
      </c>
      <c r="BT26">
        <f t="shared" si="45"/>
        <v>0</v>
      </c>
      <c r="BU26">
        <f t="shared" si="45"/>
        <v>0</v>
      </c>
      <c r="BV26">
        <f t="shared" si="45"/>
        <v>0</v>
      </c>
      <c r="BW26">
        <f t="shared" si="45"/>
        <v>0</v>
      </c>
    </row>
    <row r="27" spans="1:76" ht="21.95" customHeight="1">
      <c r="A27" s="13" t="str">
        <f t="shared" si="39"/>
        <v/>
      </c>
      <c r="B27" s="13" t="str">
        <f t="shared" si="0"/>
        <v/>
      </c>
      <c r="C27" s="87"/>
      <c r="D27" s="30"/>
      <c r="E27" s="68"/>
      <c r="F27" s="31"/>
      <c r="G27" s="30"/>
      <c r="H27" s="30"/>
      <c r="I27" s="30"/>
      <c r="J27" s="30"/>
      <c r="K27" s="19" t="str">
        <f t="shared" si="37"/>
        <v/>
      </c>
      <c r="L27" s="15" t="str">
        <f t="shared" si="1"/>
        <v/>
      </c>
      <c r="M27" s="15" t="str">
        <f t="shared" si="2"/>
        <v>999:99.99</v>
      </c>
      <c r="O27" s="14" t="str">
        <f t="shared" si="3"/>
        <v/>
      </c>
      <c r="P27" s="14">
        <f t="shared" si="4"/>
        <v>0</v>
      </c>
      <c r="Q27" s="14" t="str">
        <f t="shared" si="5"/>
        <v/>
      </c>
      <c r="R27" s="14" t="str">
        <f t="shared" si="6"/>
        <v/>
      </c>
      <c r="S27" s="14">
        <f t="shared" si="7"/>
        <v>0</v>
      </c>
      <c r="T27" s="14">
        <f t="shared" si="8"/>
        <v>0</v>
      </c>
      <c r="U27" s="14">
        <f t="shared" si="9"/>
        <v>0</v>
      </c>
      <c r="V27" s="14">
        <f t="shared" si="10"/>
        <v>0</v>
      </c>
      <c r="W27" s="14" t="str">
        <f t="shared" si="11"/>
        <v/>
      </c>
      <c r="X27" s="14" t="str">
        <f t="shared" si="12"/>
        <v/>
      </c>
      <c r="Y27" s="14">
        <f t="shared" si="13"/>
        <v>0</v>
      </c>
      <c r="Z27" s="14">
        <f t="shared" si="14"/>
        <v>0</v>
      </c>
      <c r="AA27" s="14">
        <f t="shared" si="15"/>
        <v>0</v>
      </c>
      <c r="AB27" s="14">
        <f t="shared" si="16"/>
        <v>0</v>
      </c>
      <c r="AC27" s="14">
        <f t="shared" si="17"/>
        <v>0</v>
      </c>
      <c r="AD27" s="14">
        <f t="shared" si="18"/>
        <v>0</v>
      </c>
      <c r="AE27" s="14">
        <f t="shared" si="19"/>
        <v>0</v>
      </c>
      <c r="AF27" s="14">
        <f t="shared" si="20"/>
        <v>0</v>
      </c>
      <c r="AG27" s="14">
        <f t="shared" si="21"/>
        <v>0</v>
      </c>
      <c r="AH27" s="34" t="str">
        <f t="shared" si="22"/>
        <v/>
      </c>
      <c r="AI27" s="34" t="str">
        <f t="shared" si="23"/>
        <v/>
      </c>
      <c r="AJ27" s="34" t="str">
        <f t="shared" si="24"/>
        <v/>
      </c>
      <c r="AK27" s="34" t="str">
        <f t="shared" si="25"/>
        <v/>
      </c>
      <c r="AL27" s="34">
        <f t="shared" si="40"/>
        <v>0</v>
      </c>
      <c r="AM27" s="34">
        <f t="shared" si="41"/>
        <v>0</v>
      </c>
      <c r="AN27" s="34">
        <f t="shared" si="42"/>
        <v>0</v>
      </c>
      <c r="AO27" s="34">
        <f t="shared" si="43"/>
        <v>0</v>
      </c>
      <c r="AP27" s="34">
        <f t="shared" si="30"/>
        <v>0</v>
      </c>
      <c r="AQ27" s="34" t="str">
        <f t="shared" si="38"/>
        <v/>
      </c>
      <c r="AR27" s="14">
        <f t="shared" si="31"/>
        <v>0</v>
      </c>
      <c r="AS27" s="14" t="str">
        <f t="shared" si="32"/>
        <v/>
      </c>
      <c r="AT27" s="14" t="str">
        <f t="shared" si="33"/>
        <v/>
      </c>
      <c r="AU27" s="14" t="str">
        <f t="shared" si="34"/>
        <v/>
      </c>
      <c r="AV27" s="14" t="str">
        <f t="shared" si="35"/>
        <v/>
      </c>
      <c r="AW27" s="11"/>
      <c r="AX27" t="s">
        <v>358</v>
      </c>
      <c r="AY27">
        <v>6</v>
      </c>
      <c r="AZ27">
        <v>200</v>
      </c>
      <c r="BA27">
        <f t="shared" si="46"/>
        <v>0</v>
      </c>
      <c r="BB27">
        <v>9</v>
      </c>
      <c r="BC27">
        <v>22</v>
      </c>
      <c r="BD27">
        <v>21</v>
      </c>
      <c r="BE27" t="str">
        <f>IF(ISERROR(VLOOKUP($BD27,男子申込一覧表!$AT$5:$AZ$207,3,0)),"",VLOOKUP($BD27,男子申込一覧表!$AT$5:$AZ$207,3,0))</f>
        <v/>
      </c>
      <c r="BF27" t="str">
        <f>IF(ISERROR(VLOOKUP($BD27,男子申込一覧表!$AT$5:$AZ$207,3,0)),"",VLOOKUP($BD27,男子申込一覧表!$AT$5:$AZ$207,4,0))</f>
        <v/>
      </c>
      <c r="BG27" t="str">
        <f>IF(ISERROR(VLOOKUP($BD27,男子申込一覧表!$AT$5:$AZ$207,3,0)),"",VLOOKUP($BD27,男子申込一覧表!$AT$5:$BC$207,10,0))</f>
        <v/>
      </c>
      <c r="BH27" t="str">
        <f>IF(ISERROR(VLOOKUP($BD27,男子申込一覧表!$AT$5:$BA$207,3,0)),"",VLOOKUP($BD27,男子申込一覧表!$AT$5:$BA$207,7,0))</f>
        <v/>
      </c>
      <c r="BI27" t="str">
        <f>IF(ISERROR(VLOOKUP($BD27,男子申込一覧表!$AT$5:$BN$207,3,0)),"",VLOOKUP($BD27,男子申込一覧表!$AT$5:$BN$207,14,0))</f>
        <v/>
      </c>
      <c r="BJ27" t="str">
        <f>IF(ISERROR(VLOOKUP($BD27,男子申込一覧表!$AT$5:$BN$207,3,0)),"",VLOOKUP($BD27,男子申込一覧表!$AT$5:$BN$207,9,0))</f>
        <v/>
      </c>
      <c r="BK27" t="str">
        <f>IF(ISERROR(VLOOKUP($BD27,男子申込一覧表!$AT$5:$BN$207,3,0)),"",VLOOKUP($BD27,男子申込一覧表!$AT$5:$BN$207,11,0))</f>
        <v/>
      </c>
      <c r="BL27">
        <f t="shared" ref="BL27:BW36" si="47">COUNTIF($AH$6:$AK$65,BL$5&amp;$BE27)</f>
        <v>0</v>
      </c>
      <c r="BM27">
        <f t="shared" si="47"/>
        <v>0</v>
      </c>
      <c r="BN27">
        <f t="shared" si="47"/>
        <v>0</v>
      </c>
      <c r="BO27">
        <f t="shared" si="47"/>
        <v>0</v>
      </c>
      <c r="BP27">
        <f t="shared" si="47"/>
        <v>0</v>
      </c>
      <c r="BQ27">
        <f t="shared" si="47"/>
        <v>0</v>
      </c>
      <c r="BR27">
        <f t="shared" si="47"/>
        <v>0</v>
      </c>
      <c r="BS27">
        <f t="shared" si="47"/>
        <v>0</v>
      </c>
      <c r="BT27">
        <f t="shared" si="47"/>
        <v>0</v>
      </c>
      <c r="BU27">
        <f t="shared" si="47"/>
        <v>0</v>
      </c>
      <c r="BV27">
        <f t="shared" si="47"/>
        <v>0</v>
      </c>
      <c r="BW27">
        <f t="shared" si="47"/>
        <v>0</v>
      </c>
    </row>
    <row r="28" spans="1:76" ht="21.95" customHeight="1">
      <c r="A28" s="13" t="str">
        <f t="shared" si="39"/>
        <v/>
      </c>
      <c r="B28" s="13" t="str">
        <f t="shared" si="0"/>
        <v/>
      </c>
      <c r="C28" s="87"/>
      <c r="D28" s="30"/>
      <c r="E28" s="68"/>
      <c r="F28" s="31"/>
      <c r="G28" s="30"/>
      <c r="H28" s="30"/>
      <c r="I28" s="30"/>
      <c r="J28" s="30"/>
      <c r="K28" s="19" t="str">
        <f t="shared" si="37"/>
        <v/>
      </c>
      <c r="L28" s="15" t="str">
        <f t="shared" si="1"/>
        <v/>
      </c>
      <c r="M28" s="15" t="str">
        <f t="shared" si="2"/>
        <v>999:99.99</v>
      </c>
      <c r="O28" s="14" t="str">
        <f t="shared" si="3"/>
        <v/>
      </c>
      <c r="P28" s="14">
        <f t="shared" si="4"/>
        <v>0</v>
      </c>
      <c r="Q28" s="14" t="str">
        <f t="shared" si="5"/>
        <v/>
      </c>
      <c r="R28" s="14" t="str">
        <f t="shared" si="6"/>
        <v/>
      </c>
      <c r="S28" s="14">
        <f t="shared" si="7"/>
        <v>0</v>
      </c>
      <c r="T28" s="14">
        <f t="shared" si="8"/>
        <v>0</v>
      </c>
      <c r="U28" s="14">
        <f t="shared" si="9"/>
        <v>0</v>
      </c>
      <c r="V28" s="14">
        <f t="shared" si="10"/>
        <v>0</v>
      </c>
      <c r="W28" s="14" t="str">
        <f t="shared" si="11"/>
        <v/>
      </c>
      <c r="X28" s="14" t="str">
        <f t="shared" si="12"/>
        <v/>
      </c>
      <c r="Y28" s="14">
        <f t="shared" si="13"/>
        <v>0</v>
      </c>
      <c r="Z28" s="14">
        <f t="shared" si="14"/>
        <v>0</v>
      </c>
      <c r="AA28" s="14">
        <f t="shared" si="15"/>
        <v>0</v>
      </c>
      <c r="AB28" s="14">
        <f t="shared" si="16"/>
        <v>0</v>
      </c>
      <c r="AC28" s="14">
        <f t="shared" si="17"/>
        <v>0</v>
      </c>
      <c r="AD28" s="14">
        <f t="shared" si="18"/>
        <v>0</v>
      </c>
      <c r="AE28" s="14">
        <f t="shared" si="19"/>
        <v>0</v>
      </c>
      <c r="AF28" s="14">
        <f t="shared" si="20"/>
        <v>0</v>
      </c>
      <c r="AG28" s="14">
        <f t="shared" si="21"/>
        <v>0</v>
      </c>
      <c r="AH28" s="34" t="str">
        <f t="shared" si="22"/>
        <v/>
      </c>
      <c r="AI28" s="34" t="str">
        <f t="shared" si="23"/>
        <v/>
      </c>
      <c r="AJ28" s="34" t="str">
        <f t="shared" si="24"/>
        <v/>
      </c>
      <c r="AK28" s="34" t="str">
        <f t="shared" si="25"/>
        <v/>
      </c>
      <c r="AL28" s="34">
        <f t="shared" si="40"/>
        <v>0</v>
      </c>
      <c r="AM28" s="34">
        <f t="shared" si="41"/>
        <v>0</v>
      </c>
      <c r="AN28" s="34">
        <f t="shared" si="42"/>
        <v>0</v>
      </c>
      <c r="AO28" s="34">
        <f t="shared" si="43"/>
        <v>0</v>
      </c>
      <c r="AP28" s="34">
        <f t="shared" si="30"/>
        <v>0</v>
      </c>
      <c r="AQ28" s="34" t="str">
        <f t="shared" si="38"/>
        <v/>
      </c>
      <c r="AR28" s="14">
        <f t="shared" si="31"/>
        <v>0</v>
      </c>
      <c r="AS28" s="14" t="str">
        <f t="shared" si="32"/>
        <v/>
      </c>
      <c r="AT28" s="14" t="str">
        <f t="shared" si="33"/>
        <v/>
      </c>
      <c r="AU28" s="14" t="str">
        <f t="shared" si="34"/>
        <v/>
      </c>
      <c r="AV28" s="14" t="str">
        <f t="shared" si="35"/>
        <v/>
      </c>
      <c r="AX28" t="s">
        <v>359</v>
      </c>
      <c r="AY28">
        <v>6</v>
      </c>
      <c r="AZ28">
        <v>200</v>
      </c>
      <c r="BA28">
        <f t="shared" si="46"/>
        <v>0</v>
      </c>
      <c r="BB28">
        <v>9</v>
      </c>
      <c r="BC28">
        <v>23</v>
      </c>
      <c r="BD28">
        <v>22</v>
      </c>
      <c r="BE28" t="str">
        <f>IF(ISERROR(VLOOKUP($BD28,男子申込一覧表!$AT$5:$AZ$207,3,0)),"",VLOOKUP($BD28,男子申込一覧表!$AT$5:$AZ$207,3,0))</f>
        <v/>
      </c>
      <c r="BF28" t="str">
        <f>IF(ISERROR(VLOOKUP($BD28,男子申込一覧表!$AT$5:$AZ$207,3,0)),"",VLOOKUP($BD28,男子申込一覧表!$AT$5:$AZ$207,4,0))</f>
        <v/>
      </c>
      <c r="BG28" t="str">
        <f>IF(ISERROR(VLOOKUP($BD28,男子申込一覧表!$AT$5:$AZ$207,3,0)),"",VLOOKUP($BD28,男子申込一覧表!$AT$5:$BC$207,10,0))</f>
        <v/>
      </c>
      <c r="BH28" t="str">
        <f>IF(ISERROR(VLOOKUP($BD28,男子申込一覧表!$AT$5:$BA$207,3,0)),"",VLOOKUP($BD28,男子申込一覧表!$AT$5:$BA$207,7,0))</f>
        <v/>
      </c>
      <c r="BI28" t="str">
        <f>IF(ISERROR(VLOOKUP($BD28,男子申込一覧表!$AT$5:$BN$207,3,0)),"",VLOOKUP($BD28,男子申込一覧表!$AT$5:$BN$207,14,0))</f>
        <v/>
      </c>
      <c r="BJ28" t="str">
        <f>IF(ISERROR(VLOOKUP($BD28,男子申込一覧表!$AT$5:$BN$207,3,0)),"",VLOOKUP($BD28,男子申込一覧表!$AT$5:$BN$207,9,0))</f>
        <v/>
      </c>
      <c r="BK28" t="str">
        <f>IF(ISERROR(VLOOKUP($BD28,男子申込一覧表!$AT$5:$BN$207,3,0)),"",VLOOKUP($BD28,男子申込一覧表!$AT$5:$BN$207,11,0))</f>
        <v/>
      </c>
      <c r="BL28">
        <f t="shared" si="47"/>
        <v>0</v>
      </c>
      <c r="BM28">
        <f t="shared" si="47"/>
        <v>0</v>
      </c>
      <c r="BN28">
        <f t="shared" si="47"/>
        <v>0</v>
      </c>
      <c r="BO28">
        <f t="shared" si="47"/>
        <v>0</v>
      </c>
      <c r="BP28">
        <f t="shared" si="47"/>
        <v>0</v>
      </c>
      <c r="BQ28">
        <f t="shared" si="47"/>
        <v>0</v>
      </c>
      <c r="BR28">
        <f t="shared" si="47"/>
        <v>0</v>
      </c>
      <c r="BS28">
        <f t="shared" si="47"/>
        <v>0</v>
      </c>
      <c r="BT28">
        <f t="shared" si="47"/>
        <v>0</v>
      </c>
      <c r="BU28">
        <f t="shared" si="47"/>
        <v>0</v>
      </c>
      <c r="BV28">
        <f t="shared" si="47"/>
        <v>0</v>
      </c>
      <c r="BW28">
        <f t="shared" si="47"/>
        <v>0</v>
      </c>
    </row>
    <row r="29" spans="1:76" s="11" customFormat="1" ht="21.95" customHeight="1">
      <c r="A29" s="13" t="str">
        <f t="shared" si="39"/>
        <v/>
      </c>
      <c r="B29" s="13" t="str">
        <f t="shared" si="0"/>
        <v/>
      </c>
      <c r="C29" s="87"/>
      <c r="D29" s="30"/>
      <c r="E29" s="68"/>
      <c r="F29" s="31"/>
      <c r="G29" s="30"/>
      <c r="H29" s="30"/>
      <c r="I29" s="30"/>
      <c r="J29" s="30"/>
      <c r="K29" s="19" t="str">
        <f t="shared" si="37"/>
        <v/>
      </c>
      <c r="L29" s="15" t="str">
        <f t="shared" si="1"/>
        <v/>
      </c>
      <c r="M29" s="15" t="str">
        <f t="shared" si="2"/>
        <v>999:99.99</v>
      </c>
      <c r="O29" s="14" t="str">
        <f t="shared" si="3"/>
        <v/>
      </c>
      <c r="P29" s="14">
        <f t="shared" si="4"/>
        <v>0</v>
      </c>
      <c r="Q29" s="14" t="str">
        <f t="shared" si="5"/>
        <v/>
      </c>
      <c r="R29" s="14" t="str">
        <f t="shared" si="6"/>
        <v/>
      </c>
      <c r="S29" s="14">
        <f t="shared" si="7"/>
        <v>0</v>
      </c>
      <c r="T29" s="14">
        <f t="shared" si="8"/>
        <v>0</v>
      </c>
      <c r="U29" s="14">
        <f t="shared" si="9"/>
        <v>0</v>
      </c>
      <c r="V29" s="14">
        <f t="shared" si="10"/>
        <v>0</v>
      </c>
      <c r="W29" s="14" t="str">
        <f t="shared" si="11"/>
        <v/>
      </c>
      <c r="X29" s="14" t="str">
        <f t="shared" si="12"/>
        <v/>
      </c>
      <c r="Y29" s="14">
        <f t="shared" si="13"/>
        <v>0</v>
      </c>
      <c r="Z29" s="14">
        <f t="shared" si="14"/>
        <v>0</v>
      </c>
      <c r="AA29" s="14">
        <f t="shared" si="15"/>
        <v>0</v>
      </c>
      <c r="AB29" s="14">
        <f t="shared" si="16"/>
        <v>0</v>
      </c>
      <c r="AC29" s="14">
        <f t="shared" si="17"/>
        <v>0</v>
      </c>
      <c r="AD29" s="14">
        <f t="shared" si="18"/>
        <v>0</v>
      </c>
      <c r="AE29" s="14">
        <f t="shared" si="19"/>
        <v>0</v>
      </c>
      <c r="AF29" s="14">
        <f t="shared" si="20"/>
        <v>0</v>
      </c>
      <c r="AG29" s="14">
        <f t="shared" si="21"/>
        <v>0</v>
      </c>
      <c r="AH29" s="34" t="str">
        <f t="shared" si="22"/>
        <v/>
      </c>
      <c r="AI29" s="34" t="str">
        <f t="shared" si="23"/>
        <v/>
      </c>
      <c r="AJ29" s="34" t="str">
        <f t="shared" si="24"/>
        <v/>
      </c>
      <c r="AK29" s="34" t="str">
        <f t="shared" si="25"/>
        <v/>
      </c>
      <c r="AL29" s="34">
        <f t="shared" si="40"/>
        <v>0</v>
      </c>
      <c r="AM29" s="34">
        <f t="shared" si="41"/>
        <v>0</v>
      </c>
      <c r="AN29" s="34">
        <f t="shared" si="42"/>
        <v>0</v>
      </c>
      <c r="AO29" s="34">
        <f t="shared" si="43"/>
        <v>0</v>
      </c>
      <c r="AP29" s="34">
        <f t="shared" si="30"/>
        <v>0</v>
      </c>
      <c r="AQ29" s="34" t="str">
        <f t="shared" si="38"/>
        <v/>
      </c>
      <c r="AR29" s="14">
        <f t="shared" si="31"/>
        <v>0</v>
      </c>
      <c r="AS29" s="14" t="str">
        <f t="shared" si="32"/>
        <v/>
      </c>
      <c r="AT29" s="14" t="str">
        <f t="shared" si="33"/>
        <v/>
      </c>
      <c r="AU29" s="14" t="str">
        <f t="shared" si="34"/>
        <v/>
      </c>
      <c r="AV29" s="14" t="str">
        <f t="shared" si="35"/>
        <v/>
      </c>
      <c r="AW29"/>
      <c r="AX29" t="s">
        <v>360</v>
      </c>
      <c r="AY29">
        <v>7</v>
      </c>
      <c r="AZ29">
        <v>200</v>
      </c>
      <c r="BA29">
        <f t="shared" si="46"/>
        <v>0</v>
      </c>
      <c r="BB29">
        <v>9</v>
      </c>
      <c r="BC29">
        <v>21</v>
      </c>
      <c r="BD29">
        <v>23</v>
      </c>
      <c r="BE29" t="str">
        <f>IF(ISERROR(VLOOKUP($BD29,男子申込一覧表!$AT$5:$AZ$207,3,0)),"",VLOOKUP($BD29,男子申込一覧表!$AT$5:$AZ$207,3,0))</f>
        <v/>
      </c>
      <c r="BF29" t="str">
        <f>IF(ISERROR(VLOOKUP($BD29,男子申込一覧表!$AT$5:$AZ$207,3,0)),"",VLOOKUP($BD29,男子申込一覧表!$AT$5:$AZ$207,4,0))</f>
        <v/>
      </c>
      <c r="BG29" t="str">
        <f>IF(ISERROR(VLOOKUP($BD29,男子申込一覧表!$AT$5:$AZ$207,3,0)),"",VLOOKUP($BD29,男子申込一覧表!$AT$5:$BC$207,10,0))</f>
        <v/>
      </c>
      <c r="BH29" t="str">
        <f>IF(ISERROR(VLOOKUP($BD29,男子申込一覧表!$AT$5:$BA$207,3,0)),"",VLOOKUP($BD29,男子申込一覧表!$AT$5:$BA$207,7,0))</f>
        <v/>
      </c>
      <c r="BI29" t="str">
        <f>IF(ISERROR(VLOOKUP($BD29,男子申込一覧表!$AT$5:$BN$207,3,0)),"",VLOOKUP($BD29,男子申込一覧表!$AT$5:$BN$207,14,0))</f>
        <v/>
      </c>
      <c r="BJ29" t="str">
        <f>IF(ISERROR(VLOOKUP($BD29,男子申込一覧表!$AT$5:$BN$207,3,0)),"",VLOOKUP($BD29,男子申込一覧表!$AT$5:$BN$207,9,0))</f>
        <v/>
      </c>
      <c r="BK29" t="str">
        <f>IF(ISERROR(VLOOKUP($BD29,男子申込一覧表!$AT$5:$BN$207,3,0)),"",VLOOKUP($BD29,男子申込一覧表!$AT$5:$BN$207,11,0))</f>
        <v/>
      </c>
      <c r="BL29">
        <f t="shared" si="47"/>
        <v>0</v>
      </c>
      <c r="BM29">
        <f t="shared" si="47"/>
        <v>0</v>
      </c>
      <c r="BN29">
        <f t="shared" si="47"/>
        <v>0</v>
      </c>
      <c r="BO29">
        <f t="shared" si="47"/>
        <v>0</v>
      </c>
      <c r="BP29">
        <f t="shared" si="47"/>
        <v>0</v>
      </c>
      <c r="BQ29">
        <f t="shared" si="47"/>
        <v>0</v>
      </c>
      <c r="BR29">
        <f t="shared" si="47"/>
        <v>0</v>
      </c>
      <c r="BS29">
        <f t="shared" si="47"/>
        <v>0</v>
      </c>
      <c r="BT29">
        <f t="shared" si="47"/>
        <v>0</v>
      </c>
      <c r="BU29">
        <f t="shared" si="47"/>
        <v>0</v>
      </c>
      <c r="BV29">
        <f t="shared" si="47"/>
        <v>0</v>
      </c>
      <c r="BW29">
        <f t="shared" si="47"/>
        <v>0</v>
      </c>
    </row>
    <row r="30" spans="1:76" ht="21.95" customHeight="1">
      <c r="A30" s="13" t="str">
        <f t="shared" si="39"/>
        <v/>
      </c>
      <c r="B30" s="13" t="str">
        <f t="shared" si="0"/>
        <v/>
      </c>
      <c r="C30" s="87"/>
      <c r="D30" s="30"/>
      <c r="E30" s="68"/>
      <c r="F30" s="31"/>
      <c r="G30" s="30"/>
      <c r="H30" s="30"/>
      <c r="I30" s="30"/>
      <c r="J30" s="30"/>
      <c r="K30" s="19" t="str">
        <f t="shared" si="37"/>
        <v/>
      </c>
      <c r="L30" s="15" t="str">
        <f t="shared" si="1"/>
        <v/>
      </c>
      <c r="M30" s="15" t="str">
        <f t="shared" si="2"/>
        <v>999:99.99</v>
      </c>
      <c r="O30" s="14" t="str">
        <f t="shared" si="3"/>
        <v/>
      </c>
      <c r="P30" s="14">
        <f t="shared" si="4"/>
        <v>0</v>
      </c>
      <c r="Q30" s="14" t="str">
        <f t="shared" si="5"/>
        <v/>
      </c>
      <c r="R30" s="14" t="str">
        <f t="shared" si="6"/>
        <v/>
      </c>
      <c r="S30" s="14">
        <f t="shared" si="7"/>
        <v>0</v>
      </c>
      <c r="T30" s="14">
        <f t="shared" si="8"/>
        <v>0</v>
      </c>
      <c r="U30" s="14">
        <f t="shared" si="9"/>
        <v>0</v>
      </c>
      <c r="V30" s="14">
        <f t="shared" si="10"/>
        <v>0</v>
      </c>
      <c r="W30" s="14" t="str">
        <f t="shared" si="11"/>
        <v/>
      </c>
      <c r="X30" s="14" t="str">
        <f t="shared" si="12"/>
        <v/>
      </c>
      <c r="Y30" s="14">
        <f t="shared" si="13"/>
        <v>0</v>
      </c>
      <c r="Z30" s="14">
        <f t="shared" si="14"/>
        <v>0</v>
      </c>
      <c r="AA30" s="14">
        <f t="shared" si="15"/>
        <v>0</v>
      </c>
      <c r="AB30" s="14">
        <f t="shared" si="16"/>
        <v>0</v>
      </c>
      <c r="AC30" s="14">
        <f t="shared" si="17"/>
        <v>0</v>
      </c>
      <c r="AD30" s="14">
        <f t="shared" si="18"/>
        <v>0</v>
      </c>
      <c r="AE30" s="14">
        <f t="shared" si="19"/>
        <v>0</v>
      </c>
      <c r="AF30" s="14">
        <f t="shared" si="20"/>
        <v>0</v>
      </c>
      <c r="AG30" s="14">
        <f t="shared" si="21"/>
        <v>0</v>
      </c>
      <c r="AH30" s="34" t="str">
        <f t="shared" si="22"/>
        <v/>
      </c>
      <c r="AI30" s="34" t="str">
        <f t="shared" si="23"/>
        <v/>
      </c>
      <c r="AJ30" s="34" t="str">
        <f t="shared" si="24"/>
        <v/>
      </c>
      <c r="AK30" s="34" t="str">
        <f t="shared" si="25"/>
        <v/>
      </c>
      <c r="AL30" s="34">
        <f t="shared" si="40"/>
        <v>0</v>
      </c>
      <c r="AM30" s="34">
        <f t="shared" si="41"/>
        <v>0</v>
      </c>
      <c r="AN30" s="34">
        <f t="shared" si="42"/>
        <v>0</v>
      </c>
      <c r="AO30" s="34">
        <f t="shared" si="43"/>
        <v>0</v>
      </c>
      <c r="AP30" s="34">
        <f t="shared" si="30"/>
        <v>0</v>
      </c>
      <c r="AQ30" s="34" t="str">
        <f t="shared" si="38"/>
        <v/>
      </c>
      <c r="AR30" s="14">
        <f t="shared" si="31"/>
        <v>0</v>
      </c>
      <c r="AS30" s="14" t="str">
        <f t="shared" si="32"/>
        <v/>
      </c>
      <c r="AT30" s="14" t="str">
        <f t="shared" si="33"/>
        <v/>
      </c>
      <c r="AU30" s="14" t="str">
        <f t="shared" si="34"/>
        <v/>
      </c>
      <c r="AV30" s="14" t="str">
        <f t="shared" si="35"/>
        <v/>
      </c>
      <c r="AX30" t="s">
        <v>361</v>
      </c>
      <c r="AY30">
        <v>7</v>
      </c>
      <c r="AZ30">
        <v>200</v>
      </c>
      <c r="BA30">
        <f t="shared" si="46"/>
        <v>0</v>
      </c>
      <c r="BB30">
        <v>9</v>
      </c>
      <c r="BC30">
        <v>22</v>
      </c>
      <c r="BD30">
        <v>24</v>
      </c>
      <c r="BE30" t="str">
        <f>IF(ISERROR(VLOOKUP($BD30,男子申込一覧表!$AT$5:$AZ$207,3,0)),"",VLOOKUP($BD30,男子申込一覧表!$AT$5:$AZ$207,3,0))</f>
        <v/>
      </c>
      <c r="BF30" t="str">
        <f>IF(ISERROR(VLOOKUP($BD30,男子申込一覧表!$AT$5:$AZ$207,3,0)),"",VLOOKUP($BD30,男子申込一覧表!$AT$5:$AZ$207,4,0))</f>
        <v/>
      </c>
      <c r="BG30" t="str">
        <f>IF(ISERROR(VLOOKUP($BD30,男子申込一覧表!$AT$5:$AZ$207,3,0)),"",VLOOKUP($BD30,男子申込一覧表!$AT$5:$BC$207,10,0))</f>
        <v/>
      </c>
      <c r="BH30" t="str">
        <f>IF(ISERROR(VLOOKUP($BD30,男子申込一覧表!$AT$5:$BA$207,3,0)),"",VLOOKUP($BD30,男子申込一覧表!$AT$5:$BA$207,7,0))</f>
        <v/>
      </c>
      <c r="BI30" t="str">
        <f>IF(ISERROR(VLOOKUP($BD30,男子申込一覧表!$AT$5:$BN$207,3,0)),"",VLOOKUP($BD30,男子申込一覧表!$AT$5:$BN$207,14,0))</f>
        <v/>
      </c>
      <c r="BJ30" t="str">
        <f>IF(ISERROR(VLOOKUP($BD30,男子申込一覧表!$AT$5:$BN$207,3,0)),"",VLOOKUP($BD30,男子申込一覧表!$AT$5:$BN$207,9,0))</f>
        <v/>
      </c>
      <c r="BK30" t="str">
        <f>IF(ISERROR(VLOOKUP($BD30,男子申込一覧表!$AT$5:$BN$207,3,0)),"",VLOOKUP($BD30,男子申込一覧表!$AT$5:$BN$207,11,0))</f>
        <v/>
      </c>
      <c r="BL30">
        <f t="shared" si="47"/>
        <v>0</v>
      </c>
      <c r="BM30">
        <f t="shared" si="47"/>
        <v>0</v>
      </c>
      <c r="BN30">
        <f t="shared" si="47"/>
        <v>0</v>
      </c>
      <c r="BO30">
        <f t="shared" si="47"/>
        <v>0</v>
      </c>
      <c r="BP30">
        <f t="shared" si="47"/>
        <v>0</v>
      </c>
      <c r="BQ30">
        <f t="shared" si="47"/>
        <v>0</v>
      </c>
      <c r="BR30">
        <f t="shared" si="47"/>
        <v>0</v>
      </c>
      <c r="BS30">
        <f t="shared" si="47"/>
        <v>0</v>
      </c>
      <c r="BT30">
        <f t="shared" si="47"/>
        <v>0</v>
      </c>
      <c r="BU30">
        <f t="shared" si="47"/>
        <v>0</v>
      </c>
      <c r="BV30">
        <f t="shared" si="47"/>
        <v>0</v>
      </c>
      <c r="BW30">
        <f t="shared" si="47"/>
        <v>0</v>
      </c>
    </row>
    <row r="31" spans="1:76" ht="21.95" customHeight="1">
      <c r="A31" s="13" t="str">
        <f t="shared" si="39"/>
        <v/>
      </c>
      <c r="B31" s="13" t="str">
        <f t="shared" si="0"/>
        <v/>
      </c>
      <c r="C31" s="87"/>
      <c r="D31" s="30"/>
      <c r="E31" s="68"/>
      <c r="F31" s="31"/>
      <c r="G31" s="30"/>
      <c r="H31" s="30"/>
      <c r="I31" s="30"/>
      <c r="J31" s="30"/>
      <c r="K31" s="19" t="str">
        <f t="shared" si="37"/>
        <v/>
      </c>
      <c r="L31" s="15" t="str">
        <f t="shared" si="1"/>
        <v/>
      </c>
      <c r="M31" s="15" t="str">
        <f t="shared" si="2"/>
        <v>999:99.99</v>
      </c>
      <c r="O31" s="14" t="str">
        <f t="shared" si="3"/>
        <v/>
      </c>
      <c r="P31" s="14">
        <f t="shared" si="4"/>
        <v>0</v>
      </c>
      <c r="Q31" s="14" t="str">
        <f t="shared" si="5"/>
        <v/>
      </c>
      <c r="R31" s="14" t="str">
        <f t="shared" si="6"/>
        <v/>
      </c>
      <c r="S31" s="14">
        <f t="shared" si="7"/>
        <v>0</v>
      </c>
      <c r="T31" s="14">
        <f t="shared" si="8"/>
        <v>0</v>
      </c>
      <c r="U31" s="14">
        <f t="shared" si="9"/>
        <v>0</v>
      </c>
      <c r="V31" s="14">
        <f t="shared" si="10"/>
        <v>0</v>
      </c>
      <c r="W31" s="14" t="str">
        <f t="shared" si="11"/>
        <v/>
      </c>
      <c r="X31" s="14" t="str">
        <f t="shared" si="12"/>
        <v/>
      </c>
      <c r="Y31" s="14">
        <f t="shared" si="13"/>
        <v>0</v>
      </c>
      <c r="Z31" s="14">
        <f t="shared" si="14"/>
        <v>0</v>
      </c>
      <c r="AA31" s="14">
        <f t="shared" si="15"/>
        <v>0</v>
      </c>
      <c r="AB31" s="14">
        <f t="shared" si="16"/>
        <v>0</v>
      </c>
      <c r="AC31" s="14">
        <f t="shared" si="17"/>
        <v>0</v>
      </c>
      <c r="AD31" s="14">
        <f t="shared" si="18"/>
        <v>0</v>
      </c>
      <c r="AE31" s="14">
        <f t="shared" si="19"/>
        <v>0</v>
      </c>
      <c r="AF31" s="14">
        <f t="shared" si="20"/>
        <v>0</v>
      </c>
      <c r="AG31" s="14">
        <f t="shared" si="21"/>
        <v>0</v>
      </c>
      <c r="AH31" s="34" t="str">
        <f t="shared" si="22"/>
        <v/>
      </c>
      <c r="AI31" s="34" t="str">
        <f t="shared" si="23"/>
        <v/>
      </c>
      <c r="AJ31" s="34" t="str">
        <f t="shared" si="24"/>
        <v/>
      </c>
      <c r="AK31" s="34" t="str">
        <f t="shared" si="25"/>
        <v/>
      </c>
      <c r="AL31" s="34">
        <f t="shared" si="40"/>
        <v>0</v>
      </c>
      <c r="AM31" s="34">
        <f t="shared" si="41"/>
        <v>0</v>
      </c>
      <c r="AN31" s="34">
        <f t="shared" si="42"/>
        <v>0</v>
      </c>
      <c r="AO31" s="34">
        <f t="shared" si="43"/>
        <v>0</v>
      </c>
      <c r="AP31" s="34">
        <f t="shared" si="30"/>
        <v>0</v>
      </c>
      <c r="AQ31" s="34" t="str">
        <f t="shared" si="38"/>
        <v/>
      </c>
      <c r="AR31" s="14">
        <f t="shared" si="31"/>
        <v>0</v>
      </c>
      <c r="AS31" s="14" t="str">
        <f t="shared" si="32"/>
        <v/>
      </c>
      <c r="AT31" s="14" t="str">
        <f t="shared" si="33"/>
        <v/>
      </c>
      <c r="AU31" s="14" t="str">
        <f t="shared" si="34"/>
        <v/>
      </c>
      <c r="AV31" s="14" t="str">
        <f t="shared" si="35"/>
        <v/>
      </c>
      <c r="AX31" t="s">
        <v>362</v>
      </c>
      <c r="AY31">
        <v>7</v>
      </c>
      <c r="AZ31">
        <v>200</v>
      </c>
      <c r="BA31">
        <f t="shared" si="46"/>
        <v>0</v>
      </c>
      <c r="BB31">
        <v>9</v>
      </c>
      <c r="BC31">
        <v>23</v>
      </c>
      <c r="BD31">
        <v>25</v>
      </c>
      <c r="BE31" t="str">
        <f>IF(ISERROR(VLOOKUP($BD31,男子申込一覧表!$AT$5:$AZ$207,3,0)),"",VLOOKUP($BD31,男子申込一覧表!$AT$5:$AZ$207,3,0))</f>
        <v/>
      </c>
      <c r="BF31" t="str">
        <f>IF(ISERROR(VLOOKUP($BD31,男子申込一覧表!$AT$5:$AZ$207,3,0)),"",VLOOKUP($BD31,男子申込一覧表!$AT$5:$AZ$207,4,0))</f>
        <v/>
      </c>
      <c r="BG31" t="str">
        <f>IF(ISERROR(VLOOKUP($BD31,男子申込一覧表!$AT$5:$AZ$207,3,0)),"",VLOOKUP($BD31,男子申込一覧表!$AT$5:$BC$207,10,0))</f>
        <v/>
      </c>
      <c r="BH31" t="str">
        <f>IF(ISERROR(VLOOKUP($BD31,男子申込一覧表!$AT$5:$BA$207,3,0)),"",VLOOKUP($BD31,男子申込一覧表!$AT$5:$BA$207,7,0))</f>
        <v/>
      </c>
      <c r="BI31" t="str">
        <f>IF(ISERROR(VLOOKUP($BD31,男子申込一覧表!$AT$5:$BN$207,3,0)),"",VLOOKUP($BD31,男子申込一覧表!$AT$5:$BN$207,14,0))</f>
        <v/>
      </c>
      <c r="BJ31" t="str">
        <f>IF(ISERROR(VLOOKUP($BD31,男子申込一覧表!$AT$5:$BN$207,3,0)),"",VLOOKUP($BD31,男子申込一覧表!$AT$5:$BN$207,9,0))</f>
        <v/>
      </c>
      <c r="BK31" t="str">
        <f>IF(ISERROR(VLOOKUP($BD31,男子申込一覧表!$AT$5:$BN$207,3,0)),"",VLOOKUP($BD31,男子申込一覧表!$AT$5:$BN$207,11,0))</f>
        <v/>
      </c>
      <c r="BL31">
        <f t="shared" si="47"/>
        <v>0</v>
      </c>
      <c r="BM31">
        <f t="shared" si="47"/>
        <v>0</v>
      </c>
      <c r="BN31">
        <f t="shared" si="47"/>
        <v>0</v>
      </c>
      <c r="BO31">
        <f t="shared" si="47"/>
        <v>0</v>
      </c>
      <c r="BP31">
        <f t="shared" si="47"/>
        <v>0</v>
      </c>
      <c r="BQ31">
        <f t="shared" si="47"/>
        <v>0</v>
      </c>
      <c r="BR31">
        <f t="shared" si="47"/>
        <v>0</v>
      </c>
      <c r="BS31">
        <f t="shared" si="47"/>
        <v>0</v>
      </c>
      <c r="BT31">
        <f t="shared" si="47"/>
        <v>0</v>
      </c>
      <c r="BU31">
        <f t="shared" si="47"/>
        <v>0</v>
      </c>
      <c r="BV31">
        <f t="shared" si="47"/>
        <v>0</v>
      </c>
      <c r="BW31">
        <f t="shared" si="47"/>
        <v>0</v>
      </c>
    </row>
    <row r="32" spans="1:76" ht="21.95" customHeight="1">
      <c r="A32" s="13" t="str">
        <f t="shared" si="39"/>
        <v/>
      </c>
      <c r="B32" s="13" t="str">
        <f t="shared" si="0"/>
        <v/>
      </c>
      <c r="C32" s="87"/>
      <c r="D32" s="30"/>
      <c r="E32" s="68"/>
      <c r="F32" s="31"/>
      <c r="G32" s="30"/>
      <c r="H32" s="30"/>
      <c r="I32" s="30"/>
      <c r="J32" s="30"/>
      <c r="K32" s="19" t="str">
        <f t="shared" si="37"/>
        <v/>
      </c>
      <c r="L32" s="15" t="str">
        <f t="shared" si="1"/>
        <v/>
      </c>
      <c r="M32" s="15" t="str">
        <f t="shared" si="2"/>
        <v>999:99.99</v>
      </c>
      <c r="O32" s="14" t="str">
        <f t="shared" si="3"/>
        <v/>
      </c>
      <c r="P32" s="14">
        <f t="shared" si="4"/>
        <v>0</v>
      </c>
      <c r="Q32" s="14" t="str">
        <f t="shared" si="5"/>
        <v/>
      </c>
      <c r="R32" s="14" t="str">
        <f t="shared" si="6"/>
        <v/>
      </c>
      <c r="S32" s="14">
        <f t="shared" si="7"/>
        <v>0</v>
      </c>
      <c r="T32" s="14">
        <f t="shared" si="8"/>
        <v>0</v>
      </c>
      <c r="U32" s="14">
        <f t="shared" si="9"/>
        <v>0</v>
      </c>
      <c r="V32" s="14">
        <f t="shared" si="10"/>
        <v>0</v>
      </c>
      <c r="W32" s="14" t="str">
        <f t="shared" si="11"/>
        <v/>
      </c>
      <c r="X32" s="14" t="str">
        <f t="shared" si="12"/>
        <v/>
      </c>
      <c r="Y32" s="14">
        <f t="shared" si="13"/>
        <v>0</v>
      </c>
      <c r="Z32" s="14">
        <f t="shared" si="14"/>
        <v>0</v>
      </c>
      <c r="AA32" s="14">
        <f t="shared" si="15"/>
        <v>0</v>
      </c>
      <c r="AB32" s="14">
        <f t="shared" si="16"/>
        <v>0</v>
      </c>
      <c r="AC32" s="14">
        <f t="shared" si="17"/>
        <v>0</v>
      </c>
      <c r="AD32" s="14">
        <f t="shared" si="18"/>
        <v>0</v>
      </c>
      <c r="AE32" s="14">
        <f t="shared" si="19"/>
        <v>0</v>
      </c>
      <c r="AF32" s="14">
        <f t="shared" si="20"/>
        <v>0</v>
      </c>
      <c r="AG32" s="14">
        <f t="shared" si="21"/>
        <v>0</v>
      </c>
      <c r="AH32" s="34" t="str">
        <f t="shared" si="22"/>
        <v/>
      </c>
      <c r="AI32" s="34" t="str">
        <f t="shared" si="23"/>
        <v/>
      </c>
      <c r="AJ32" s="34" t="str">
        <f t="shared" si="24"/>
        <v/>
      </c>
      <c r="AK32" s="34" t="str">
        <f t="shared" si="25"/>
        <v/>
      </c>
      <c r="AL32" s="34">
        <f t="shared" si="40"/>
        <v>0</v>
      </c>
      <c r="AM32" s="34">
        <f t="shared" si="41"/>
        <v>0</v>
      </c>
      <c r="AN32" s="34">
        <f t="shared" si="42"/>
        <v>0</v>
      </c>
      <c r="AO32" s="34">
        <f t="shared" si="43"/>
        <v>0</v>
      </c>
      <c r="AP32" s="34">
        <f t="shared" si="30"/>
        <v>0</v>
      </c>
      <c r="AQ32" s="34" t="str">
        <f t="shared" si="38"/>
        <v/>
      </c>
      <c r="AR32" s="14">
        <f t="shared" si="31"/>
        <v>0</v>
      </c>
      <c r="AS32" s="14" t="str">
        <f t="shared" si="32"/>
        <v/>
      </c>
      <c r="AT32" s="14" t="str">
        <f t="shared" si="33"/>
        <v/>
      </c>
      <c r="AU32" s="14" t="str">
        <f t="shared" si="34"/>
        <v/>
      </c>
      <c r="AV32" s="14" t="str">
        <f t="shared" si="35"/>
        <v/>
      </c>
      <c r="AX32" t="s">
        <v>204</v>
      </c>
      <c r="BA32">
        <f>SUM(BA14:BA19)</f>
        <v>0</v>
      </c>
      <c r="BD32">
        <v>26</v>
      </c>
      <c r="BE32" t="str">
        <f>IF(ISERROR(VLOOKUP($BD32,男子申込一覧表!$AT$5:$AZ$207,3,0)),"",VLOOKUP($BD32,男子申込一覧表!$AT$5:$AZ$207,3,0))</f>
        <v/>
      </c>
      <c r="BF32" t="str">
        <f>IF(ISERROR(VLOOKUP($BD32,男子申込一覧表!$AT$5:$AZ$207,3,0)),"",VLOOKUP($BD32,男子申込一覧表!$AT$5:$AZ$207,4,0))</f>
        <v/>
      </c>
      <c r="BG32" t="str">
        <f>IF(ISERROR(VLOOKUP($BD32,男子申込一覧表!$AT$5:$AZ$207,3,0)),"",VLOOKUP($BD32,男子申込一覧表!$AT$5:$BC$207,10,0))</f>
        <v/>
      </c>
      <c r="BH32" t="str">
        <f>IF(ISERROR(VLOOKUP($BD32,男子申込一覧表!$AT$5:$BA$207,3,0)),"",VLOOKUP($BD32,男子申込一覧表!$AT$5:$BA$207,7,0))</f>
        <v/>
      </c>
      <c r="BI32" t="str">
        <f>IF(ISERROR(VLOOKUP($BD32,男子申込一覧表!$AT$5:$BN$207,3,0)),"",VLOOKUP($BD32,男子申込一覧表!$AT$5:$BN$207,14,0))</f>
        <v/>
      </c>
      <c r="BJ32" t="str">
        <f>IF(ISERROR(VLOOKUP($BD32,男子申込一覧表!$AT$5:$BN$207,3,0)),"",VLOOKUP($BD32,男子申込一覧表!$AT$5:$BN$207,9,0))</f>
        <v/>
      </c>
      <c r="BK32" t="str">
        <f>IF(ISERROR(VLOOKUP($BD32,男子申込一覧表!$AT$5:$BN$207,3,0)),"",VLOOKUP($BD32,男子申込一覧表!$AT$5:$BN$207,11,0))</f>
        <v/>
      </c>
      <c r="BL32">
        <f t="shared" si="47"/>
        <v>0</v>
      </c>
      <c r="BM32">
        <f t="shared" si="47"/>
        <v>0</v>
      </c>
      <c r="BN32">
        <f t="shared" si="47"/>
        <v>0</v>
      </c>
      <c r="BO32">
        <f t="shared" si="47"/>
        <v>0</v>
      </c>
      <c r="BP32">
        <f t="shared" si="47"/>
        <v>0</v>
      </c>
      <c r="BQ32">
        <f t="shared" si="47"/>
        <v>0</v>
      </c>
      <c r="BR32">
        <f t="shared" si="47"/>
        <v>0</v>
      </c>
      <c r="BS32">
        <f t="shared" si="47"/>
        <v>0</v>
      </c>
      <c r="BT32">
        <f t="shared" si="47"/>
        <v>0</v>
      </c>
      <c r="BU32">
        <f t="shared" si="47"/>
        <v>0</v>
      </c>
      <c r="BV32">
        <f t="shared" si="47"/>
        <v>0</v>
      </c>
      <c r="BW32">
        <f t="shared" si="47"/>
        <v>0</v>
      </c>
    </row>
    <row r="33" spans="1:75" ht="21.95" customHeight="1">
      <c r="A33" s="13" t="str">
        <f t="shared" si="39"/>
        <v/>
      </c>
      <c r="B33" s="13" t="str">
        <f t="shared" si="0"/>
        <v/>
      </c>
      <c r="C33" s="87"/>
      <c r="D33" s="30"/>
      <c r="E33" s="68"/>
      <c r="F33" s="31"/>
      <c r="G33" s="30"/>
      <c r="H33" s="30"/>
      <c r="I33" s="30"/>
      <c r="J33" s="30"/>
      <c r="K33" s="19" t="str">
        <f t="shared" si="37"/>
        <v/>
      </c>
      <c r="L33" s="15" t="str">
        <f t="shared" si="1"/>
        <v/>
      </c>
      <c r="M33" s="15" t="str">
        <f t="shared" si="2"/>
        <v>999:99.99</v>
      </c>
      <c r="O33" s="14" t="str">
        <f t="shared" si="3"/>
        <v/>
      </c>
      <c r="P33" s="14">
        <f t="shared" si="4"/>
        <v>0</v>
      </c>
      <c r="Q33" s="14" t="str">
        <f t="shared" si="5"/>
        <v/>
      </c>
      <c r="R33" s="14" t="str">
        <f t="shared" si="6"/>
        <v/>
      </c>
      <c r="S33" s="14">
        <f t="shared" si="7"/>
        <v>0</v>
      </c>
      <c r="T33" s="14">
        <f t="shared" si="8"/>
        <v>0</v>
      </c>
      <c r="U33" s="14">
        <f t="shared" si="9"/>
        <v>0</v>
      </c>
      <c r="V33" s="14">
        <f t="shared" si="10"/>
        <v>0</v>
      </c>
      <c r="W33" s="14" t="str">
        <f t="shared" si="11"/>
        <v/>
      </c>
      <c r="X33" s="14" t="str">
        <f t="shared" si="12"/>
        <v/>
      </c>
      <c r="Y33" s="14">
        <f t="shared" si="13"/>
        <v>0</v>
      </c>
      <c r="Z33" s="14">
        <f t="shared" si="14"/>
        <v>0</v>
      </c>
      <c r="AA33" s="14">
        <f t="shared" si="15"/>
        <v>0</v>
      </c>
      <c r="AB33" s="14">
        <f t="shared" si="16"/>
        <v>0</v>
      </c>
      <c r="AC33" s="14">
        <f t="shared" si="17"/>
        <v>0</v>
      </c>
      <c r="AD33" s="14">
        <f t="shared" si="18"/>
        <v>0</v>
      </c>
      <c r="AE33" s="14">
        <f t="shared" si="19"/>
        <v>0</v>
      </c>
      <c r="AF33" s="14">
        <f t="shared" si="20"/>
        <v>0</v>
      </c>
      <c r="AG33" s="14">
        <f t="shared" si="21"/>
        <v>0</v>
      </c>
      <c r="AH33" s="34" t="str">
        <f t="shared" si="22"/>
        <v/>
      </c>
      <c r="AI33" s="34" t="str">
        <f t="shared" si="23"/>
        <v/>
      </c>
      <c r="AJ33" s="34" t="str">
        <f t="shared" si="24"/>
        <v/>
      </c>
      <c r="AK33" s="34" t="str">
        <f t="shared" si="25"/>
        <v/>
      </c>
      <c r="AL33" s="34">
        <f t="shared" si="40"/>
        <v>0</v>
      </c>
      <c r="AM33" s="34">
        <f t="shared" si="41"/>
        <v>0</v>
      </c>
      <c r="AN33" s="34">
        <f t="shared" si="42"/>
        <v>0</v>
      </c>
      <c r="AO33" s="34">
        <f t="shared" si="43"/>
        <v>0</v>
      </c>
      <c r="AP33" s="34">
        <f t="shared" si="30"/>
        <v>0</v>
      </c>
      <c r="AQ33" s="34" t="str">
        <f t="shared" si="38"/>
        <v/>
      </c>
      <c r="AR33" s="14">
        <f t="shared" si="31"/>
        <v>0</v>
      </c>
      <c r="AS33" s="14" t="str">
        <f t="shared" si="32"/>
        <v/>
      </c>
      <c r="AT33" s="14" t="str">
        <f t="shared" si="33"/>
        <v/>
      </c>
      <c r="AU33" s="14" t="str">
        <f t="shared" si="34"/>
        <v/>
      </c>
      <c r="AV33" s="14" t="str">
        <f t="shared" si="35"/>
        <v/>
      </c>
      <c r="AX33" t="s">
        <v>205</v>
      </c>
      <c r="BA33">
        <f>SUM(BA20:BA25)</f>
        <v>0</v>
      </c>
      <c r="BD33">
        <v>27</v>
      </c>
      <c r="BE33" t="str">
        <f>IF(ISERROR(VLOOKUP($BD33,男子申込一覧表!$AT$5:$AZ$207,3,0)),"",VLOOKUP($BD33,男子申込一覧表!$AT$5:$AZ$207,3,0))</f>
        <v/>
      </c>
      <c r="BF33" t="str">
        <f>IF(ISERROR(VLOOKUP($BD33,男子申込一覧表!$AT$5:$AZ$207,3,0)),"",VLOOKUP($BD33,男子申込一覧表!$AT$5:$AZ$207,4,0))</f>
        <v/>
      </c>
      <c r="BG33" t="str">
        <f>IF(ISERROR(VLOOKUP($BD33,男子申込一覧表!$AT$5:$AZ$207,3,0)),"",VLOOKUP($BD33,男子申込一覧表!$AT$5:$BC$207,10,0))</f>
        <v/>
      </c>
      <c r="BH33" t="str">
        <f>IF(ISERROR(VLOOKUP($BD33,男子申込一覧表!$AT$5:$BA$207,3,0)),"",VLOOKUP($BD33,男子申込一覧表!$AT$5:$BA$207,7,0))</f>
        <v/>
      </c>
      <c r="BI33" t="str">
        <f>IF(ISERROR(VLOOKUP($BD33,男子申込一覧表!$AT$5:$BN$207,3,0)),"",VLOOKUP($BD33,男子申込一覧表!$AT$5:$BN$207,14,0))</f>
        <v/>
      </c>
      <c r="BJ33" t="str">
        <f>IF(ISERROR(VLOOKUP($BD33,男子申込一覧表!$AT$5:$BN$207,3,0)),"",VLOOKUP($BD33,男子申込一覧表!$AT$5:$BN$207,9,0))</f>
        <v/>
      </c>
      <c r="BK33" t="str">
        <f>IF(ISERROR(VLOOKUP($BD33,男子申込一覧表!$AT$5:$BN$207,3,0)),"",VLOOKUP($BD33,男子申込一覧表!$AT$5:$BN$207,11,0))</f>
        <v/>
      </c>
      <c r="BL33">
        <f t="shared" si="47"/>
        <v>0</v>
      </c>
      <c r="BM33">
        <f t="shared" si="47"/>
        <v>0</v>
      </c>
      <c r="BN33">
        <f t="shared" si="47"/>
        <v>0</v>
      </c>
      <c r="BO33">
        <f t="shared" si="47"/>
        <v>0</v>
      </c>
      <c r="BP33">
        <f t="shared" si="47"/>
        <v>0</v>
      </c>
      <c r="BQ33">
        <f t="shared" si="47"/>
        <v>0</v>
      </c>
      <c r="BR33">
        <f t="shared" si="47"/>
        <v>0</v>
      </c>
      <c r="BS33">
        <f t="shared" si="47"/>
        <v>0</v>
      </c>
      <c r="BT33">
        <f t="shared" si="47"/>
        <v>0</v>
      </c>
      <c r="BU33">
        <f t="shared" si="47"/>
        <v>0</v>
      </c>
      <c r="BV33">
        <f t="shared" si="47"/>
        <v>0</v>
      </c>
      <c r="BW33">
        <f t="shared" si="47"/>
        <v>0</v>
      </c>
    </row>
    <row r="34" spans="1:75" ht="21.95" customHeight="1">
      <c r="A34" s="13" t="str">
        <f t="shared" si="39"/>
        <v/>
      </c>
      <c r="B34" s="13" t="str">
        <f t="shared" si="0"/>
        <v/>
      </c>
      <c r="C34" s="87"/>
      <c r="D34" s="30"/>
      <c r="E34" s="68"/>
      <c r="F34" s="31"/>
      <c r="G34" s="30"/>
      <c r="H34" s="30"/>
      <c r="I34" s="30"/>
      <c r="J34" s="30"/>
      <c r="K34" s="19" t="str">
        <f t="shared" si="37"/>
        <v/>
      </c>
      <c r="L34" s="15" t="str">
        <f t="shared" si="1"/>
        <v/>
      </c>
      <c r="M34" s="15" t="str">
        <f t="shared" si="2"/>
        <v>999:99.99</v>
      </c>
      <c r="O34" s="14" t="str">
        <f t="shared" si="3"/>
        <v/>
      </c>
      <c r="P34" s="14">
        <f t="shared" si="4"/>
        <v>0</v>
      </c>
      <c r="Q34" s="14" t="str">
        <f t="shared" si="5"/>
        <v/>
      </c>
      <c r="R34" s="14" t="str">
        <f t="shared" si="6"/>
        <v/>
      </c>
      <c r="S34" s="14">
        <f t="shared" si="7"/>
        <v>0</v>
      </c>
      <c r="T34" s="14">
        <f t="shared" si="8"/>
        <v>0</v>
      </c>
      <c r="U34" s="14">
        <f t="shared" si="9"/>
        <v>0</v>
      </c>
      <c r="V34" s="14">
        <f t="shared" si="10"/>
        <v>0</v>
      </c>
      <c r="W34" s="14" t="str">
        <f t="shared" si="11"/>
        <v/>
      </c>
      <c r="X34" s="14" t="str">
        <f t="shared" si="12"/>
        <v/>
      </c>
      <c r="Y34" s="14">
        <f t="shared" si="13"/>
        <v>0</v>
      </c>
      <c r="Z34" s="14">
        <f t="shared" si="14"/>
        <v>0</v>
      </c>
      <c r="AA34" s="14">
        <f t="shared" si="15"/>
        <v>0</v>
      </c>
      <c r="AB34" s="14">
        <f t="shared" si="16"/>
        <v>0</v>
      </c>
      <c r="AC34" s="14">
        <f t="shared" si="17"/>
        <v>0</v>
      </c>
      <c r="AD34" s="14">
        <f t="shared" si="18"/>
        <v>0</v>
      </c>
      <c r="AE34" s="14">
        <f t="shared" si="19"/>
        <v>0</v>
      </c>
      <c r="AF34" s="14">
        <f t="shared" si="20"/>
        <v>0</v>
      </c>
      <c r="AG34" s="14">
        <f t="shared" si="21"/>
        <v>0</v>
      </c>
      <c r="AH34" s="34" t="str">
        <f t="shared" si="22"/>
        <v/>
      </c>
      <c r="AI34" s="34" t="str">
        <f t="shared" si="23"/>
        <v/>
      </c>
      <c r="AJ34" s="34" t="str">
        <f t="shared" si="24"/>
        <v/>
      </c>
      <c r="AK34" s="34" t="str">
        <f t="shared" si="25"/>
        <v/>
      </c>
      <c r="AL34" s="34">
        <f t="shared" si="40"/>
        <v>0</v>
      </c>
      <c r="AM34" s="34">
        <f t="shared" si="41"/>
        <v>0</v>
      </c>
      <c r="AN34" s="34">
        <f t="shared" si="42"/>
        <v>0</v>
      </c>
      <c r="AO34" s="34">
        <f t="shared" si="43"/>
        <v>0</v>
      </c>
      <c r="AP34" s="34">
        <f t="shared" si="30"/>
        <v>0</v>
      </c>
      <c r="AQ34" s="34" t="str">
        <f t="shared" si="38"/>
        <v/>
      </c>
      <c r="AR34" s="14">
        <f t="shared" si="31"/>
        <v>0</v>
      </c>
      <c r="AS34" s="14" t="str">
        <f t="shared" si="32"/>
        <v/>
      </c>
      <c r="AT34" s="14" t="str">
        <f t="shared" si="33"/>
        <v/>
      </c>
      <c r="AU34" s="14" t="str">
        <f t="shared" si="34"/>
        <v/>
      </c>
      <c r="AV34" s="14" t="str">
        <f t="shared" si="35"/>
        <v/>
      </c>
      <c r="AX34" t="s">
        <v>356</v>
      </c>
      <c r="BA34">
        <f>SUM(BA26:BA31)</f>
        <v>0</v>
      </c>
      <c r="BD34">
        <v>28</v>
      </c>
      <c r="BE34" t="str">
        <f>IF(ISERROR(VLOOKUP($BD34,男子申込一覧表!$AT$5:$AZ$207,3,0)),"",VLOOKUP($BD34,男子申込一覧表!$AT$5:$AZ$207,3,0))</f>
        <v/>
      </c>
      <c r="BF34" t="str">
        <f>IF(ISERROR(VLOOKUP($BD34,男子申込一覧表!$AT$5:$AZ$207,3,0)),"",VLOOKUP($BD34,男子申込一覧表!$AT$5:$AZ$207,4,0))</f>
        <v/>
      </c>
      <c r="BG34" t="str">
        <f>IF(ISERROR(VLOOKUP($BD34,男子申込一覧表!$AT$5:$AZ$207,3,0)),"",VLOOKUP($BD34,男子申込一覧表!$AT$5:$BC$207,10,0))</f>
        <v/>
      </c>
      <c r="BH34" t="str">
        <f>IF(ISERROR(VLOOKUP($BD34,男子申込一覧表!$AT$5:$BA$207,3,0)),"",VLOOKUP($BD34,男子申込一覧表!$AT$5:$BA$207,7,0))</f>
        <v/>
      </c>
      <c r="BI34" t="str">
        <f>IF(ISERROR(VLOOKUP($BD34,男子申込一覧表!$AT$5:$BN$207,3,0)),"",VLOOKUP($BD34,男子申込一覧表!$AT$5:$BN$207,14,0))</f>
        <v/>
      </c>
      <c r="BJ34" t="str">
        <f>IF(ISERROR(VLOOKUP($BD34,男子申込一覧表!$AT$5:$BN$207,3,0)),"",VLOOKUP($BD34,男子申込一覧表!$AT$5:$BN$207,9,0))</f>
        <v/>
      </c>
      <c r="BK34" t="str">
        <f>IF(ISERROR(VLOOKUP($BD34,男子申込一覧表!$AT$5:$BN$207,3,0)),"",VLOOKUP($BD34,男子申込一覧表!$AT$5:$BN$207,11,0))</f>
        <v/>
      </c>
      <c r="BL34">
        <f t="shared" si="47"/>
        <v>0</v>
      </c>
      <c r="BM34">
        <f t="shared" si="47"/>
        <v>0</v>
      </c>
      <c r="BN34">
        <f t="shared" si="47"/>
        <v>0</v>
      </c>
      <c r="BO34">
        <f t="shared" si="47"/>
        <v>0</v>
      </c>
      <c r="BP34">
        <f t="shared" si="47"/>
        <v>0</v>
      </c>
      <c r="BQ34">
        <f t="shared" si="47"/>
        <v>0</v>
      </c>
      <c r="BR34">
        <f t="shared" si="47"/>
        <v>0</v>
      </c>
      <c r="BS34">
        <f t="shared" si="47"/>
        <v>0</v>
      </c>
      <c r="BT34">
        <f t="shared" si="47"/>
        <v>0</v>
      </c>
      <c r="BU34">
        <f t="shared" si="47"/>
        <v>0</v>
      </c>
      <c r="BV34">
        <f t="shared" si="47"/>
        <v>0</v>
      </c>
      <c r="BW34">
        <f t="shared" si="47"/>
        <v>0</v>
      </c>
    </row>
    <row r="35" spans="1:75" ht="21.95" customHeight="1">
      <c r="A35" s="13" t="str">
        <f t="shared" si="39"/>
        <v/>
      </c>
      <c r="B35" s="13" t="str">
        <f t="shared" si="0"/>
        <v/>
      </c>
      <c r="C35" s="87"/>
      <c r="D35" s="30"/>
      <c r="E35" s="68"/>
      <c r="F35" s="31"/>
      <c r="G35" s="30"/>
      <c r="H35" s="30"/>
      <c r="I35" s="30"/>
      <c r="J35" s="30"/>
      <c r="K35" s="19" t="str">
        <f t="shared" si="37"/>
        <v/>
      </c>
      <c r="L35" s="15" t="str">
        <f t="shared" si="1"/>
        <v/>
      </c>
      <c r="M35" s="15" t="str">
        <f t="shared" si="2"/>
        <v>999:99.99</v>
      </c>
      <c r="O35" s="14" t="str">
        <f t="shared" si="3"/>
        <v/>
      </c>
      <c r="P35" s="14">
        <f t="shared" si="4"/>
        <v>0</v>
      </c>
      <c r="Q35" s="14" t="str">
        <f t="shared" si="5"/>
        <v/>
      </c>
      <c r="R35" s="14" t="str">
        <f t="shared" si="6"/>
        <v/>
      </c>
      <c r="S35" s="14">
        <f t="shared" si="7"/>
        <v>0</v>
      </c>
      <c r="T35" s="14">
        <f t="shared" si="8"/>
        <v>0</v>
      </c>
      <c r="U35" s="14">
        <f t="shared" si="9"/>
        <v>0</v>
      </c>
      <c r="V35" s="14">
        <f t="shared" si="10"/>
        <v>0</v>
      </c>
      <c r="W35" s="14" t="str">
        <f t="shared" si="11"/>
        <v/>
      </c>
      <c r="X35" s="14" t="str">
        <f t="shared" si="12"/>
        <v/>
      </c>
      <c r="Y35" s="14">
        <f t="shared" si="13"/>
        <v>0</v>
      </c>
      <c r="Z35" s="14">
        <f t="shared" si="14"/>
        <v>0</v>
      </c>
      <c r="AA35" s="14">
        <f t="shared" si="15"/>
        <v>0</v>
      </c>
      <c r="AB35" s="14">
        <f t="shared" si="16"/>
        <v>0</v>
      </c>
      <c r="AC35" s="14">
        <f t="shared" si="17"/>
        <v>0</v>
      </c>
      <c r="AD35" s="14">
        <f t="shared" si="18"/>
        <v>0</v>
      </c>
      <c r="AE35" s="14">
        <f t="shared" si="19"/>
        <v>0</v>
      </c>
      <c r="AF35" s="14">
        <f t="shared" si="20"/>
        <v>0</v>
      </c>
      <c r="AG35" s="14">
        <f t="shared" si="21"/>
        <v>0</v>
      </c>
      <c r="AH35" s="34" t="str">
        <f t="shared" si="22"/>
        <v/>
      </c>
      <c r="AI35" s="34" t="str">
        <f t="shared" si="23"/>
        <v/>
      </c>
      <c r="AJ35" s="34" t="str">
        <f t="shared" si="24"/>
        <v/>
      </c>
      <c r="AK35" s="34" t="str">
        <f t="shared" si="25"/>
        <v/>
      </c>
      <c r="AL35" s="34">
        <f t="shared" si="40"/>
        <v>0</v>
      </c>
      <c r="AM35" s="34">
        <f t="shared" si="41"/>
        <v>0</v>
      </c>
      <c r="AN35" s="34">
        <f t="shared" si="42"/>
        <v>0</v>
      </c>
      <c r="AO35" s="34">
        <f t="shared" si="43"/>
        <v>0</v>
      </c>
      <c r="AP35" s="34">
        <f t="shared" si="30"/>
        <v>0</v>
      </c>
      <c r="AQ35" s="34" t="str">
        <f t="shared" si="38"/>
        <v/>
      </c>
      <c r="AR35" s="14">
        <f t="shared" si="31"/>
        <v>0</v>
      </c>
      <c r="AS35" s="14" t="str">
        <f t="shared" si="32"/>
        <v/>
      </c>
      <c r="AT35" s="14" t="str">
        <f t="shared" si="33"/>
        <v/>
      </c>
      <c r="AU35" s="14" t="str">
        <f t="shared" si="34"/>
        <v/>
      </c>
      <c r="AV35" s="14" t="str">
        <f t="shared" si="35"/>
        <v/>
      </c>
      <c r="AW35" s="11"/>
      <c r="AY35" t="s">
        <v>195</v>
      </c>
      <c r="BD35">
        <v>29</v>
      </c>
      <c r="BE35" t="str">
        <f>IF(ISERROR(VLOOKUP($BD35,男子申込一覧表!$AT$5:$AZ$207,3,0)),"",VLOOKUP($BD35,男子申込一覧表!$AT$5:$AZ$207,3,0))</f>
        <v/>
      </c>
      <c r="BF35" t="str">
        <f>IF(ISERROR(VLOOKUP($BD35,男子申込一覧表!$AT$5:$AZ$207,3,0)),"",VLOOKUP($BD35,男子申込一覧表!$AT$5:$AZ$207,4,0))</f>
        <v/>
      </c>
      <c r="BG35" t="str">
        <f>IF(ISERROR(VLOOKUP($BD35,男子申込一覧表!$AT$5:$AZ$207,3,0)),"",VLOOKUP($BD35,男子申込一覧表!$AT$5:$BC$207,10,0))</f>
        <v/>
      </c>
      <c r="BH35" t="str">
        <f>IF(ISERROR(VLOOKUP($BD35,男子申込一覧表!$AT$5:$BA$207,3,0)),"",VLOOKUP($BD35,男子申込一覧表!$AT$5:$BA$207,7,0))</f>
        <v/>
      </c>
      <c r="BI35" t="str">
        <f>IF(ISERROR(VLOOKUP($BD35,男子申込一覧表!$AT$5:$BN$207,3,0)),"",VLOOKUP($BD35,男子申込一覧表!$AT$5:$BN$207,14,0))</f>
        <v/>
      </c>
      <c r="BJ35" t="str">
        <f>IF(ISERROR(VLOOKUP($BD35,男子申込一覧表!$AT$5:$BN$207,3,0)),"",VLOOKUP($BD35,男子申込一覧表!$AT$5:$BN$207,9,0))</f>
        <v/>
      </c>
      <c r="BK35" t="str">
        <f>IF(ISERROR(VLOOKUP($BD35,男子申込一覧表!$AT$5:$BN$207,3,0)),"",VLOOKUP($BD35,男子申込一覧表!$AT$5:$BN$207,11,0))</f>
        <v/>
      </c>
      <c r="BL35">
        <f t="shared" si="47"/>
        <v>0</v>
      </c>
      <c r="BM35">
        <f t="shared" si="47"/>
        <v>0</v>
      </c>
      <c r="BN35">
        <f t="shared" si="47"/>
        <v>0</v>
      </c>
      <c r="BO35">
        <f t="shared" si="47"/>
        <v>0</v>
      </c>
      <c r="BP35">
        <f t="shared" si="47"/>
        <v>0</v>
      </c>
      <c r="BQ35">
        <f t="shared" si="47"/>
        <v>0</v>
      </c>
      <c r="BR35">
        <f t="shared" si="47"/>
        <v>0</v>
      </c>
      <c r="BS35">
        <f t="shared" si="47"/>
        <v>0</v>
      </c>
      <c r="BT35">
        <f t="shared" si="47"/>
        <v>0</v>
      </c>
      <c r="BU35">
        <f t="shared" si="47"/>
        <v>0</v>
      </c>
      <c r="BV35">
        <f t="shared" si="47"/>
        <v>0</v>
      </c>
      <c r="BW35">
        <f t="shared" si="47"/>
        <v>0</v>
      </c>
    </row>
    <row r="36" spans="1:75" ht="21.95" customHeight="1">
      <c r="A36" s="13" t="str">
        <f t="shared" si="39"/>
        <v/>
      </c>
      <c r="B36" s="13" t="str">
        <f t="shared" si="0"/>
        <v/>
      </c>
      <c r="C36" s="87"/>
      <c r="D36" s="30"/>
      <c r="E36" s="68"/>
      <c r="F36" s="31"/>
      <c r="G36" s="30"/>
      <c r="H36" s="30"/>
      <c r="I36" s="30"/>
      <c r="J36" s="30"/>
      <c r="K36" s="19" t="str">
        <f t="shared" si="37"/>
        <v/>
      </c>
      <c r="L36" s="15" t="str">
        <f t="shared" si="1"/>
        <v/>
      </c>
      <c r="M36" s="15" t="str">
        <f t="shared" si="2"/>
        <v>999:99.99</v>
      </c>
      <c r="O36" s="14" t="str">
        <f t="shared" si="3"/>
        <v/>
      </c>
      <c r="P36" s="14">
        <f t="shared" si="4"/>
        <v>0</v>
      </c>
      <c r="Q36" s="14" t="str">
        <f t="shared" si="5"/>
        <v/>
      </c>
      <c r="R36" s="14" t="str">
        <f t="shared" si="6"/>
        <v/>
      </c>
      <c r="S36" s="14">
        <f t="shared" si="7"/>
        <v>0</v>
      </c>
      <c r="T36" s="14">
        <f t="shared" si="8"/>
        <v>0</v>
      </c>
      <c r="U36" s="14">
        <f t="shared" si="9"/>
        <v>0</v>
      </c>
      <c r="V36" s="14">
        <f t="shared" si="10"/>
        <v>0</v>
      </c>
      <c r="W36" s="14" t="str">
        <f t="shared" si="11"/>
        <v/>
      </c>
      <c r="X36" s="14" t="str">
        <f t="shared" si="12"/>
        <v/>
      </c>
      <c r="Y36" s="14">
        <f t="shared" si="13"/>
        <v>0</v>
      </c>
      <c r="Z36" s="14">
        <f t="shared" si="14"/>
        <v>0</v>
      </c>
      <c r="AA36" s="14">
        <f t="shared" si="15"/>
        <v>0</v>
      </c>
      <c r="AB36" s="14">
        <f t="shared" si="16"/>
        <v>0</v>
      </c>
      <c r="AC36" s="14">
        <f t="shared" si="17"/>
        <v>0</v>
      </c>
      <c r="AD36" s="14">
        <f t="shared" si="18"/>
        <v>0</v>
      </c>
      <c r="AE36" s="14">
        <f t="shared" si="19"/>
        <v>0</v>
      </c>
      <c r="AF36" s="14">
        <f t="shared" si="20"/>
        <v>0</v>
      </c>
      <c r="AG36" s="14">
        <f t="shared" si="21"/>
        <v>0</v>
      </c>
      <c r="AH36" s="34" t="str">
        <f t="shared" si="22"/>
        <v/>
      </c>
      <c r="AI36" s="34" t="str">
        <f t="shared" si="23"/>
        <v/>
      </c>
      <c r="AJ36" s="34" t="str">
        <f t="shared" si="24"/>
        <v/>
      </c>
      <c r="AK36" s="34" t="str">
        <f t="shared" si="25"/>
        <v/>
      </c>
      <c r="AL36" s="34">
        <f t="shared" si="40"/>
        <v>0</v>
      </c>
      <c r="AM36" s="34">
        <f t="shared" si="41"/>
        <v>0</v>
      </c>
      <c r="AN36" s="34">
        <f t="shared" si="42"/>
        <v>0</v>
      </c>
      <c r="AO36" s="34">
        <f t="shared" si="43"/>
        <v>0</v>
      </c>
      <c r="AP36" s="34">
        <f t="shared" si="30"/>
        <v>0</v>
      </c>
      <c r="AQ36" s="34" t="str">
        <f t="shared" si="38"/>
        <v/>
      </c>
      <c r="AR36" s="14">
        <f t="shared" si="31"/>
        <v>0</v>
      </c>
      <c r="AS36" s="14" t="str">
        <f t="shared" si="32"/>
        <v/>
      </c>
      <c r="AT36" s="14" t="str">
        <f t="shared" si="33"/>
        <v/>
      </c>
      <c r="AU36" s="14" t="str">
        <f t="shared" si="34"/>
        <v/>
      </c>
      <c r="AV36" s="14" t="str">
        <f t="shared" si="35"/>
        <v/>
      </c>
      <c r="AY36" t="s">
        <v>196</v>
      </c>
      <c r="BD36">
        <v>30</v>
      </c>
      <c r="BE36" t="str">
        <f>IF(ISERROR(VLOOKUP($BD36,男子申込一覧表!$AT$5:$AZ$207,3,0)),"",VLOOKUP($BD36,男子申込一覧表!$AT$5:$AZ$207,3,0))</f>
        <v/>
      </c>
      <c r="BF36" t="str">
        <f>IF(ISERROR(VLOOKUP($BD36,男子申込一覧表!$AT$5:$AZ$207,3,0)),"",VLOOKUP($BD36,男子申込一覧表!$AT$5:$AZ$207,4,0))</f>
        <v/>
      </c>
      <c r="BG36" t="str">
        <f>IF(ISERROR(VLOOKUP($BD36,男子申込一覧表!$AT$5:$AZ$207,3,0)),"",VLOOKUP($BD36,男子申込一覧表!$AT$5:$BC$207,10,0))</f>
        <v/>
      </c>
      <c r="BH36" t="str">
        <f>IF(ISERROR(VLOOKUP($BD36,男子申込一覧表!$AT$5:$BA$207,3,0)),"",VLOOKUP($BD36,男子申込一覧表!$AT$5:$BA$207,7,0))</f>
        <v/>
      </c>
      <c r="BI36" t="str">
        <f>IF(ISERROR(VLOOKUP($BD36,男子申込一覧表!$AT$5:$BN$207,3,0)),"",VLOOKUP($BD36,男子申込一覧表!$AT$5:$BN$207,14,0))</f>
        <v/>
      </c>
      <c r="BJ36" t="str">
        <f>IF(ISERROR(VLOOKUP($BD36,男子申込一覧表!$AT$5:$BN$207,3,0)),"",VLOOKUP($BD36,男子申込一覧表!$AT$5:$BN$207,9,0))</f>
        <v/>
      </c>
      <c r="BK36" t="str">
        <f>IF(ISERROR(VLOOKUP($BD36,男子申込一覧表!$AT$5:$BN$207,3,0)),"",VLOOKUP($BD36,男子申込一覧表!$AT$5:$BN$207,11,0))</f>
        <v/>
      </c>
      <c r="BL36">
        <f t="shared" si="47"/>
        <v>0</v>
      </c>
      <c r="BM36">
        <f t="shared" si="47"/>
        <v>0</v>
      </c>
      <c r="BN36">
        <f t="shared" si="47"/>
        <v>0</v>
      </c>
      <c r="BO36">
        <f t="shared" si="47"/>
        <v>0</v>
      </c>
      <c r="BP36">
        <f t="shared" si="47"/>
        <v>0</v>
      </c>
      <c r="BQ36">
        <f t="shared" si="47"/>
        <v>0</v>
      </c>
      <c r="BR36">
        <f t="shared" si="47"/>
        <v>0</v>
      </c>
      <c r="BS36">
        <f t="shared" si="47"/>
        <v>0</v>
      </c>
      <c r="BT36">
        <f t="shared" si="47"/>
        <v>0</v>
      </c>
      <c r="BU36">
        <f t="shared" si="47"/>
        <v>0</v>
      </c>
      <c r="BV36">
        <f t="shared" si="47"/>
        <v>0</v>
      </c>
      <c r="BW36">
        <f t="shared" si="47"/>
        <v>0</v>
      </c>
    </row>
    <row r="37" spans="1:75" s="11" customFormat="1" ht="21.95" customHeight="1">
      <c r="A37" s="13" t="str">
        <f t="shared" si="39"/>
        <v/>
      </c>
      <c r="B37" s="13" t="str">
        <f t="shared" si="0"/>
        <v/>
      </c>
      <c r="C37" s="87"/>
      <c r="D37" s="30"/>
      <c r="E37" s="68"/>
      <c r="F37" s="31"/>
      <c r="G37" s="30"/>
      <c r="H37" s="30"/>
      <c r="I37" s="30"/>
      <c r="J37" s="30"/>
      <c r="K37" s="19" t="str">
        <f t="shared" si="37"/>
        <v/>
      </c>
      <c r="L37" s="15" t="str">
        <f t="shared" si="1"/>
        <v/>
      </c>
      <c r="M37" s="15" t="str">
        <f t="shared" si="2"/>
        <v>999:99.99</v>
      </c>
      <c r="O37" s="14" t="str">
        <f t="shared" si="3"/>
        <v/>
      </c>
      <c r="P37" s="14">
        <f t="shared" si="4"/>
        <v>0</v>
      </c>
      <c r="Q37" s="14" t="str">
        <f t="shared" si="5"/>
        <v/>
      </c>
      <c r="R37" s="14" t="str">
        <f t="shared" si="6"/>
        <v/>
      </c>
      <c r="S37" s="14">
        <f t="shared" si="7"/>
        <v>0</v>
      </c>
      <c r="T37" s="14">
        <f t="shared" si="8"/>
        <v>0</v>
      </c>
      <c r="U37" s="14">
        <f t="shared" si="9"/>
        <v>0</v>
      </c>
      <c r="V37" s="14">
        <f t="shared" si="10"/>
        <v>0</v>
      </c>
      <c r="W37" s="14" t="str">
        <f t="shared" si="11"/>
        <v/>
      </c>
      <c r="X37" s="14" t="str">
        <f t="shared" si="12"/>
        <v/>
      </c>
      <c r="Y37" s="14">
        <f t="shared" si="13"/>
        <v>0</v>
      </c>
      <c r="Z37" s="14">
        <f t="shared" si="14"/>
        <v>0</v>
      </c>
      <c r="AA37" s="14">
        <f t="shared" si="15"/>
        <v>0</v>
      </c>
      <c r="AB37" s="14">
        <f t="shared" si="16"/>
        <v>0</v>
      </c>
      <c r="AC37" s="14">
        <f t="shared" si="17"/>
        <v>0</v>
      </c>
      <c r="AD37" s="14">
        <f t="shared" si="18"/>
        <v>0</v>
      </c>
      <c r="AE37" s="14">
        <f t="shared" si="19"/>
        <v>0</v>
      </c>
      <c r="AF37" s="14">
        <f t="shared" si="20"/>
        <v>0</v>
      </c>
      <c r="AG37" s="14">
        <f t="shared" si="21"/>
        <v>0</v>
      </c>
      <c r="AH37" s="34" t="str">
        <f t="shared" si="22"/>
        <v/>
      </c>
      <c r="AI37" s="34" t="str">
        <f t="shared" si="23"/>
        <v/>
      </c>
      <c r="AJ37" s="34" t="str">
        <f t="shared" si="24"/>
        <v/>
      </c>
      <c r="AK37" s="34" t="str">
        <f t="shared" si="25"/>
        <v/>
      </c>
      <c r="AL37" s="34">
        <f t="shared" si="40"/>
        <v>0</v>
      </c>
      <c r="AM37" s="34">
        <f t="shared" si="41"/>
        <v>0</v>
      </c>
      <c r="AN37" s="34">
        <f t="shared" si="42"/>
        <v>0</v>
      </c>
      <c r="AO37" s="34">
        <f t="shared" si="43"/>
        <v>0</v>
      </c>
      <c r="AP37" s="34">
        <f t="shared" si="30"/>
        <v>0</v>
      </c>
      <c r="AQ37" s="34" t="str">
        <f t="shared" si="38"/>
        <v/>
      </c>
      <c r="AR37" s="14">
        <f t="shared" si="31"/>
        <v>0</v>
      </c>
      <c r="AS37" s="14" t="str">
        <f t="shared" si="32"/>
        <v/>
      </c>
      <c r="AT37" s="14" t="str">
        <f t="shared" si="33"/>
        <v/>
      </c>
      <c r="AU37" s="14" t="str">
        <f t="shared" si="34"/>
        <v/>
      </c>
      <c r="AV37" s="14" t="str">
        <f t="shared" si="35"/>
        <v/>
      </c>
      <c r="AW37"/>
      <c r="AX37"/>
      <c r="AY37" t="s">
        <v>197</v>
      </c>
      <c r="AZ37"/>
      <c r="BA37"/>
      <c r="BB37"/>
      <c r="BC37"/>
      <c r="BD37">
        <v>31</v>
      </c>
      <c r="BE37" t="str">
        <f>IF(ISERROR(VLOOKUP($BD37,男子申込一覧表!$AT$5:$AZ$207,3,0)),"",VLOOKUP($BD37,男子申込一覧表!$AT$5:$AZ$207,3,0))</f>
        <v/>
      </c>
      <c r="BF37" t="str">
        <f>IF(ISERROR(VLOOKUP($BD37,男子申込一覧表!$AT$5:$AZ$207,3,0)),"",VLOOKUP($BD37,男子申込一覧表!$AT$5:$AZ$207,4,0))</f>
        <v/>
      </c>
      <c r="BG37" t="str">
        <f>IF(ISERROR(VLOOKUP($BD37,男子申込一覧表!$AT$5:$AZ$207,3,0)),"",VLOOKUP($BD37,男子申込一覧表!$AT$5:$BC$207,10,0))</f>
        <v/>
      </c>
      <c r="BH37" t="str">
        <f>IF(ISERROR(VLOOKUP($BD37,男子申込一覧表!$AT$5:$BA$207,3,0)),"",VLOOKUP($BD37,男子申込一覧表!$AT$5:$BA$207,7,0))</f>
        <v/>
      </c>
      <c r="BI37" t="str">
        <f>IF(ISERROR(VLOOKUP($BD37,男子申込一覧表!$AT$5:$BN$207,3,0)),"",VLOOKUP($BD37,男子申込一覧表!$AT$5:$BN$207,14,0))</f>
        <v/>
      </c>
      <c r="BJ37" t="str">
        <f>IF(ISERROR(VLOOKUP($BD37,男子申込一覧表!$AT$5:$BN$207,3,0)),"",VLOOKUP($BD37,男子申込一覧表!$AT$5:$BN$207,9,0))</f>
        <v/>
      </c>
      <c r="BK37" t="str">
        <f>IF(ISERROR(VLOOKUP($BD37,男子申込一覧表!$AT$5:$BN$207,3,0)),"",VLOOKUP($BD37,男子申込一覧表!$AT$5:$BN$207,11,0))</f>
        <v/>
      </c>
      <c r="BL37">
        <f t="shared" ref="BL37:BW46" si="48">COUNTIF($AH$6:$AK$65,BL$5&amp;$BE37)</f>
        <v>0</v>
      </c>
      <c r="BM37">
        <f t="shared" si="48"/>
        <v>0</v>
      </c>
      <c r="BN37">
        <f t="shared" si="48"/>
        <v>0</v>
      </c>
      <c r="BO37">
        <f t="shared" si="48"/>
        <v>0</v>
      </c>
      <c r="BP37">
        <f t="shared" si="48"/>
        <v>0</v>
      </c>
      <c r="BQ37">
        <f t="shared" si="48"/>
        <v>0</v>
      </c>
      <c r="BR37">
        <f t="shared" si="48"/>
        <v>0</v>
      </c>
      <c r="BS37">
        <f t="shared" si="48"/>
        <v>0</v>
      </c>
      <c r="BT37">
        <f t="shared" si="48"/>
        <v>0</v>
      </c>
      <c r="BU37">
        <f t="shared" si="48"/>
        <v>0</v>
      </c>
      <c r="BV37">
        <f t="shared" si="48"/>
        <v>0</v>
      </c>
      <c r="BW37">
        <f t="shared" si="48"/>
        <v>0</v>
      </c>
    </row>
    <row r="38" spans="1:75" ht="21.95" customHeight="1">
      <c r="A38" s="13" t="str">
        <f t="shared" si="39"/>
        <v/>
      </c>
      <c r="B38" s="13" t="str">
        <f t="shared" si="0"/>
        <v/>
      </c>
      <c r="C38" s="87"/>
      <c r="D38" s="30"/>
      <c r="E38" s="68"/>
      <c r="F38" s="31"/>
      <c r="G38" s="30"/>
      <c r="H38" s="30"/>
      <c r="I38" s="30"/>
      <c r="J38" s="30"/>
      <c r="K38" s="19" t="str">
        <f t="shared" si="37"/>
        <v/>
      </c>
      <c r="L38" s="15" t="str">
        <f t="shared" si="1"/>
        <v/>
      </c>
      <c r="M38" s="15" t="str">
        <f t="shared" si="2"/>
        <v>999:99.99</v>
      </c>
      <c r="O38" s="14" t="str">
        <f t="shared" si="3"/>
        <v/>
      </c>
      <c r="P38" s="14">
        <f t="shared" si="4"/>
        <v>0</v>
      </c>
      <c r="Q38" s="14" t="str">
        <f t="shared" si="5"/>
        <v/>
      </c>
      <c r="R38" s="14" t="str">
        <f t="shared" si="6"/>
        <v/>
      </c>
      <c r="S38" s="14">
        <f t="shared" si="7"/>
        <v>0</v>
      </c>
      <c r="T38" s="14">
        <f t="shared" si="8"/>
        <v>0</v>
      </c>
      <c r="U38" s="14">
        <f t="shared" si="9"/>
        <v>0</v>
      </c>
      <c r="V38" s="14">
        <f t="shared" si="10"/>
        <v>0</v>
      </c>
      <c r="W38" s="14" t="str">
        <f t="shared" si="11"/>
        <v/>
      </c>
      <c r="X38" s="14" t="str">
        <f t="shared" si="12"/>
        <v/>
      </c>
      <c r="Y38" s="14">
        <f t="shared" si="13"/>
        <v>0</v>
      </c>
      <c r="Z38" s="14">
        <f t="shared" si="14"/>
        <v>0</v>
      </c>
      <c r="AA38" s="14">
        <f t="shared" si="15"/>
        <v>0</v>
      </c>
      <c r="AB38" s="14">
        <f t="shared" si="16"/>
        <v>0</v>
      </c>
      <c r="AC38" s="14">
        <f t="shared" si="17"/>
        <v>0</v>
      </c>
      <c r="AD38" s="14">
        <f t="shared" si="18"/>
        <v>0</v>
      </c>
      <c r="AE38" s="14">
        <f t="shared" si="19"/>
        <v>0</v>
      </c>
      <c r="AF38" s="14">
        <f t="shared" si="20"/>
        <v>0</v>
      </c>
      <c r="AG38" s="14">
        <f t="shared" si="21"/>
        <v>0</v>
      </c>
      <c r="AH38" s="34" t="str">
        <f t="shared" si="22"/>
        <v/>
      </c>
      <c r="AI38" s="34" t="str">
        <f t="shared" si="23"/>
        <v/>
      </c>
      <c r="AJ38" s="34" t="str">
        <f t="shared" si="24"/>
        <v/>
      </c>
      <c r="AK38" s="34" t="str">
        <f t="shared" si="25"/>
        <v/>
      </c>
      <c r="AL38" s="34">
        <f t="shared" si="40"/>
        <v>0</v>
      </c>
      <c r="AM38" s="34">
        <f t="shared" si="41"/>
        <v>0</v>
      </c>
      <c r="AN38" s="34">
        <f t="shared" si="42"/>
        <v>0</v>
      </c>
      <c r="AO38" s="34">
        <f t="shared" si="43"/>
        <v>0</v>
      </c>
      <c r="AP38" s="34">
        <f t="shared" si="30"/>
        <v>0</v>
      </c>
      <c r="AQ38" s="34" t="str">
        <f t="shared" si="38"/>
        <v/>
      </c>
      <c r="AR38" s="14">
        <f t="shared" si="31"/>
        <v>0</v>
      </c>
      <c r="AS38" s="14" t="str">
        <f t="shared" si="32"/>
        <v/>
      </c>
      <c r="AT38" s="14" t="str">
        <f t="shared" si="33"/>
        <v/>
      </c>
      <c r="AU38" s="14" t="str">
        <f t="shared" si="34"/>
        <v/>
      </c>
      <c r="AV38" s="14" t="str">
        <f t="shared" si="35"/>
        <v/>
      </c>
      <c r="AY38" t="s">
        <v>198</v>
      </c>
      <c r="BD38">
        <v>32</v>
      </c>
      <c r="BE38" t="str">
        <f>IF(ISERROR(VLOOKUP($BD38,男子申込一覧表!$AT$5:$AZ$207,3,0)),"",VLOOKUP($BD38,男子申込一覧表!$AT$5:$AZ$207,3,0))</f>
        <v/>
      </c>
      <c r="BF38" t="str">
        <f>IF(ISERROR(VLOOKUP($BD38,男子申込一覧表!$AT$5:$AZ$207,3,0)),"",VLOOKUP($BD38,男子申込一覧表!$AT$5:$AZ$207,4,0))</f>
        <v/>
      </c>
      <c r="BG38" t="str">
        <f>IF(ISERROR(VLOOKUP($BD38,男子申込一覧表!$AT$5:$AZ$207,3,0)),"",VLOOKUP($BD38,男子申込一覧表!$AT$5:$BC$207,10,0))</f>
        <v/>
      </c>
      <c r="BH38" t="str">
        <f>IF(ISERROR(VLOOKUP($BD38,男子申込一覧表!$AT$5:$BA$207,3,0)),"",VLOOKUP($BD38,男子申込一覧表!$AT$5:$BA$207,7,0))</f>
        <v/>
      </c>
      <c r="BI38" t="str">
        <f>IF(ISERROR(VLOOKUP($BD38,男子申込一覧表!$AT$5:$BN$207,3,0)),"",VLOOKUP($BD38,男子申込一覧表!$AT$5:$BN$207,14,0))</f>
        <v/>
      </c>
      <c r="BJ38" t="str">
        <f>IF(ISERROR(VLOOKUP($BD38,男子申込一覧表!$AT$5:$BN$207,3,0)),"",VLOOKUP($BD38,男子申込一覧表!$AT$5:$BN$207,9,0))</f>
        <v/>
      </c>
      <c r="BK38" t="str">
        <f>IF(ISERROR(VLOOKUP($BD38,男子申込一覧表!$AT$5:$BN$207,3,0)),"",VLOOKUP($BD38,男子申込一覧表!$AT$5:$BN$207,11,0))</f>
        <v/>
      </c>
      <c r="BL38">
        <f t="shared" si="48"/>
        <v>0</v>
      </c>
      <c r="BM38">
        <f t="shared" si="48"/>
        <v>0</v>
      </c>
      <c r="BN38">
        <f t="shared" si="48"/>
        <v>0</v>
      </c>
      <c r="BO38">
        <f t="shared" si="48"/>
        <v>0</v>
      </c>
      <c r="BP38">
        <f t="shared" si="48"/>
        <v>0</v>
      </c>
      <c r="BQ38">
        <f t="shared" si="48"/>
        <v>0</v>
      </c>
      <c r="BR38">
        <f t="shared" si="48"/>
        <v>0</v>
      </c>
      <c r="BS38">
        <f t="shared" si="48"/>
        <v>0</v>
      </c>
      <c r="BT38">
        <f t="shared" si="48"/>
        <v>0</v>
      </c>
      <c r="BU38">
        <f t="shared" si="48"/>
        <v>0</v>
      </c>
      <c r="BV38">
        <f t="shared" si="48"/>
        <v>0</v>
      </c>
      <c r="BW38">
        <f t="shared" si="48"/>
        <v>0</v>
      </c>
    </row>
    <row r="39" spans="1:75" ht="21.95" customHeight="1">
      <c r="A39" s="13" t="str">
        <f t="shared" si="39"/>
        <v/>
      </c>
      <c r="B39" s="13" t="str">
        <f t="shared" si="0"/>
        <v/>
      </c>
      <c r="C39" s="87"/>
      <c r="D39" s="30"/>
      <c r="E39" s="68"/>
      <c r="F39" s="31"/>
      <c r="G39" s="30"/>
      <c r="H39" s="30"/>
      <c r="I39" s="30"/>
      <c r="J39" s="30"/>
      <c r="K39" s="19" t="str">
        <f t="shared" si="37"/>
        <v/>
      </c>
      <c r="L39" s="15" t="str">
        <f t="shared" si="1"/>
        <v/>
      </c>
      <c r="M39" s="15" t="str">
        <f t="shared" si="2"/>
        <v>999:99.99</v>
      </c>
      <c r="O39" s="14" t="str">
        <f t="shared" si="3"/>
        <v/>
      </c>
      <c r="P39" s="14">
        <f t="shared" si="4"/>
        <v>0</v>
      </c>
      <c r="Q39" s="14" t="str">
        <f t="shared" si="5"/>
        <v/>
      </c>
      <c r="R39" s="14" t="str">
        <f t="shared" si="6"/>
        <v/>
      </c>
      <c r="S39" s="14">
        <f t="shared" si="7"/>
        <v>0</v>
      </c>
      <c r="T39" s="14">
        <f t="shared" si="8"/>
        <v>0</v>
      </c>
      <c r="U39" s="14">
        <f t="shared" si="9"/>
        <v>0</v>
      </c>
      <c r="V39" s="14">
        <f t="shared" si="10"/>
        <v>0</v>
      </c>
      <c r="W39" s="14" t="str">
        <f t="shared" si="11"/>
        <v/>
      </c>
      <c r="X39" s="14" t="str">
        <f t="shared" si="12"/>
        <v/>
      </c>
      <c r="Y39" s="14">
        <f t="shared" si="13"/>
        <v>0</v>
      </c>
      <c r="Z39" s="14">
        <f t="shared" si="14"/>
        <v>0</v>
      </c>
      <c r="AA39" s="14">
        <f t="shared" si="15"/>
        <v>0</v>
      </c>
      <c r="AB39" s="14">
        <f t="shared" si="16"/>
        <v>0</v>
      </c>
      <c r="AC39" s="14">
        <f t="shared" si="17"/>
        <v>0</v>
      </c>
      <c r="AD39" s="14">
        <f t="shared" si="18"/>
        <v>0</v>
      </c>
      <c r="AE39" s="14">
        <f t="shared" si="19"/>
        <v>0</v>
      </c>
      <c r="AF39" s="14">
        <f t="shared" si="20"/>
        <v>0</v>
      </c>
      <c r="AG39" s="14">
        <f t="shared" si="21"/>
        <v>0</v>
      </c>
      <c r="AH39" s="34" t="str">
        <f t="shared" si="22"/>
        <v/>
      </c>
      <c r="AI39" s="34" t="str">
        <f t="shared" si="23"/>
        <v/>
      </c>
      <c r="AJ39" s="34" t="str">
        <f t="shared" si="24"/>
        <v/>
      </c>
      <c r="AK39" s="34" t="str">
        <f t="shared" si="25"/>
        <v/>
      </c>
      <c r="AL39" s="34">
        <f t="shared" si="40"/>
        <v>0</v>
      </c>
      <c r="AM39" s="34">
        <f t="shared" si="41"/>
        <v>0</v>
      </c>
      <c r="AN39" s="34">
        <f t="shared" si="42"/>
        <v>0</v>
      </c>
      <c r="AO39" s="34">
        <f t="shared" si="43"/>
        <v>0</v>
      </c>
      <c r="AP39" s="34">
        <f t="shared" si="30"/>
        <v>0</v>
      </c>
      <c r="AQ39" s="34" t="str">
        <f t="shared" si="38"/>
        <v/>
      </c>
      <c r="AR39" s="14">
        <f t="shared" si="31"/>
        <v>0</v>
      </c>
      <c r="AS39" s="14" t="str">
        <f t="shared" si="32"/>
        <v/>
      </c>
      <c r="AT39" s="14" t="str">
        <f t="shared" si="33"/>
        <v/>
      </c>
      <c r="AU39" s="14" t="str">
        <f t="shared" si="34"/>
        <v/>
      </c>
      <c r="AV39" s="14" t="str">
        <f t="shared" si="35"/>
        <v/>
      </c>
      <c r="AY39" t="s">
        <v>199</v>
      </c>
      <c r="BD39">
        <v>33</v>
      </c>
      <c r="BE39" t="str">
        <f>IF(ISERROR(VLOOKUP($BD39,男子申込一覧表!$AT$5:$AZ$207,3,0)),"",VLOOKUP($BD39,男子申込一覧表!$AT$5:$AZ$207,3,0))</f>
        <v/>
      </c>
      <c r="BF39" t="str">
        <f>IF(ISERROR(VLOOKUP($BD39,男子申込一覧表!$AT$5:$AZ$207,3,0)),"",VLOOKUP($BD39,男子申込一覧表!$AT$5:$AZ$207,4,0))</f>
        <v/>
      </c>
      <c r="BG39" t="str">
        <f>IF(ISERROR(VLOOKUP($BD39,男子申込一覧表!$AT$5:$AZ$207,3,0)),"",VLOOKUP($BD39,男子申込一覧表!$AT$5:$BC$207,10,0))</f>
        <v/>
      </c>
      <c r="BH39" t="str">
        <f>IF(ISERROR(VLOOKUP($BD39,男子申込一覧表!$AT$5:$BA$207,3,0)),"",VLOOKUP($BD39,男子申込一覧表!$AT$5:$BA$207,7,0))</f>
        <v/>
      </c>
      <c r="BI39" t="str">
        <f>IF(ISERROR(VLOOKUP($BD39,男子申込一覧表!$AT$5:$BN$207,3,0)),"",VLOOKUP($BD39,男子申込一覧表!$AT$5:$BN$207,14,0))</f>
        <v/>
      </c>
      <c r="BJ39" t="str">
        <f>IF(ISERROR(VLOOKUP($BD39,男子申込一覧表!$AT$5:$BN$207,3,0)),"",VLOOKUP($BD39,男子申込一覧表!$AT$5:$BN$207,9,0))</f>
        <v/>
      </c>
      <c r="BK39" t="str">
        <f>IF(ISERROR(VLOOKUP($BD39,男子申込一覧表!$AT$5:$BN$207,3,0)),"",VLOOKUP($BD39,男子申込一覧表!$AT$5:$BN$207,11,0))</f>
        <v/>
      </c>
      <c r="BL39">
        <f t="shared" si="48"/>
        <v>0</v>
      </c>
      <c r="BM39">
        <f t="shared" si="48"/>
        <v>0</v>
      </c>
      <c r="BN39">
        <f t="shared" si="48"/>
        <v>0</v>
      </c>
      <c r="BO39">
        <f t="shared" si="48"/>
        <v>0</v>
      </c>
      <c r="BP39">
        <f t="shared" si="48"/>
        <v>0</v>
      </c>
      <c r="BQ39">
        <f t="shared" si="48"/>
        <v>0</v>
      </c>
      <c r="BR39">
        <f t="shared" si="48"/>
        <v>0</v>
      </c>
      <c r="BS39">
        <f t="shared" si="48"/>
        <v>0</v>
      </c>
      <c r="BT39">
        <f t="shared" si="48"/>
        <v>0</v>
      </c>
      <c r="BU39">
        <f t="shared" si="48"/>
        <v>0</v>
      </c>
      <c r="BV39">
        <f t="shared" si="48"/>
        <v>0</v>
      </c>
      <c r="BW39">
        <f t="shared" si="48"/>
        <v>0</v>
      </c>
    </row>
    <row r="40" spans="1:75" ht="21.95" hidden="1" customHeight="1">
      <c r="A40" s="13" t="str">
        <f t="shared" si="39"/>
        <v/>
      </c>
      <c r="B40" s="13" t="str">
        <f t="shared" si="0"/>
        <v/>
      </c>
      <c r="C40" s="87"/>
      <c r="D40" s="30"/>
      <c r="E40" s="68"/>
      <c r="F40" s="31"/>
      <c r="G40" s="30"/>
      <c r="H40" s="30"/>
      <c r="I40" s="30"/>
      <c r="J40" s="30"/>
      <c r="K40" s="19" t="str">
        <f t="shared" si="37"/>
        <v/>
      </c>
      <c r="L40" s="15" t="str">
        <f t="shared" si="1"/>
        <v/>
      </c>
      <c r="M40" s="15" t="str">
        <f t="shared" si="2"/>
        <v>999:99.99</v>
      </c>
      <c r="O40" s="14" t="str">
        <f t="shared" ref="O40:O65" si="49">IF(D40="","",VLOOKUP(D40,$AX$14:$BC$25,6,0))</f>
        <v/>
      </c>
      <c r="P40" s="14">
        <f t="shared" si="4"/>
        <v>0</v>
      </c>
      <c r="Q40" s="14" t="str">
        <f t="shared" ref="Q40:Q65" si="50">IF($D40="","",VLOOKUP($D40,$AX$14:$AZ$25,2,0))</f>
        <v/>
      </c>
      <c r="R40" s="14" t="str">
        <f t="shared" ref="R40:R65" si="51">IF($D40="","",VLOOKUP($D40,$AX$14:$AZ$25,3,0))</f>
        <v/>
      </c>
      <c r="S40" s="14">
        <f t="shared" si="7"/>
        <v>0</v>
      </c>
      <c r="T40" s="14">
        <f t="shared" si="8"/>
        <v>0</v>
      </c>
      <c r="U40" s="14">
        <f t="shared" si="9"/>
        <v>0</v>
      </c>
      <c r="V40" s="14">
        <f t="shared" si="10"/>
        <v>0</v>
      </c>
      <c r="W40" s="14" t="str">
        <f t="shared" ref="W40:W65" si="52">IF(D40="","",VLOOKUP(D40,$AX$14:$BB$25,5,0))</f>
        <v/>
      </c>
      <c r="X40" s="14" t="str">
        <f t="shared" si="12"/>
        <v/>
      </c>
      <c r="Y40" s="14">
        <f t="shared" si="13"/>
        <v>0</v>
      </c>
      <c r="Z40" s="14">
        <f t="shared" si="14"/>
        <v>0</v>
      </c>
      <c r="AA40" s="14">
        <f t="shared" si="15"/>
        <v>0</v>
      </c>
      <c r="AB40" s="14">
        <f t="shared" si="16"/>
        <v>0</v>
      </c>
      <c r="AC40" s="14">
        <f t="shared" si="17"/>
        <v>0</v>
      </c>
      <c r="AD40" s="14">
        <f t="shared" si="18"/>
        <v>0</v>
      </c>
      <c r="AE40" s="14">
        <f t="shared" si="19"/>
        <v>0</v>
      </c>
      <c r="AF40" s="14">
        <f t="shared" si="20"/>
        <v>0</v>
      </c>
      <c r="AG40" s="14">
        <f t="shared" si="21"/>
        <v>0</v>
      </c>
      <c r="AH40" s="34" t="str">
        <f t="shared" si="22"/>
        <v/>
      </c>
      <c r="AI40" s="34" t="str">
        <f t="shared" si="23"/>
        <v/>
      </c>
      <c r="AJ40" s="34" t="str">
        <f t="shared" si="24"/>
        <v/>
      </c>
      <c r="AK40" s="34" t="str">
        <f t="shared" si="25"/>
        <v/>
      </c>
      <c r="AL40" s="34">
        <f t="shared" si="40"/>
        <v>0</v>
      </c>
      <c r="AM40" s="34">
        <f t="shared" si="41"/>
        <v>0</v>
      </c>
      <c r="AN40" s="34">
        <f t="shared" si="42"/>
        <v>0</v>
      </c>
      <c r="AO40" s="34">
        <f t="shared" si="43"/>
        <v>0</v>
      </c>
      <c r="AP40" s="34">
        <f t="shared" si="30"/>
        <v>0</v>
      </c>
      <c r="AQ40" s="34" t="str">
        <f t="shared" si="38"/>
        <v/>
      </c>
      <c r="AR40" s="14">
        <f t="shared" si="31"/>
        <v>0</v>
      </c>
      <c r="AS40" s="14" t="str">
        <f t="shared" si="32"/>
        <v/>
      </c>
      <c r="AT40" s="14" t="str">
        <f t="shared" si="33"/>
        <v/>
      </c>
      <c r="AU40" s="14" t="str">
        <f t="shared" si="34"/>
        <v/>
      </c>
      <c r="AV40" s="14" t="str">
        <f t="shared" si="35"/>
        <v/>
      </c>
      <c r="AY40" t="s">
        <v>200</v>
      </c>
      <c r="BD40">
        <v>34</v>
      </c>
      <c r="BE40" t="str">
        <f>IF(ISERROR(VLOOKUP($BD40,男子申込一覧表!$AT$5:$AZ$207,3,0)),"",VLOOKUP($BD40,男子申込一覧表!$AT$5:$AZ$207,3,0))</f>
        <v/>
      </c>
      <c r="BF40" t="str">
        <f>IF(ISERROR(VLOOKUP($BD40,男子申込一覧表!$AT$5:$AZ$207,3,0)),"",VLOOKUP($BD40,男子申込一覧表!$AT$5:$AZ$207,4,0))</f>
        <v/>
      </c>
      <c r="BG40" t="str">
        <f>IF(ISERROR(VLOOKUP($BD40,男子申込一覧表!$AT$5:$AZ$207,3,0)),"",VLOOKUP($BD40,男子申込一覧表!$AT$5:$BC$207,10,0))</f>
        <v/>
      </c>
      <c r="BH40" t="str">
        <f>IF(ISERROR(VLOOKUP($BD40,男子申込一覧表!$AT$5:$BA$207,3,0)),"",VLOOKUP($BD40,男子申込一覧表!$AT$5:$BA$207,7,0))</f>
        <v/>
      </c>
      <c r="BI40" t="str">
        <f>IF(ISERROR(VLOOKUP($BD40,男子申込一覧表!$AT$5:$BN$207,3,0)),"",VLOOKUP($BD40,男子申込一覧表!$AT$5:$BN$207,14,0))</f>
        <v/>
      </c>
      <c r="BJ40" t="str">
        <f>IF(ISERROR(VLOOKUP($BD40,男子申込一覧表!$AT$5:$BN$207,3,0)),"",VLOOKUP($BD40,男子申込一覧表!$AT$5:$BN$207,9,0))</f>
        <v/>
      </c>
      <c r="BK40" t="str">
        <f>IF(ISERROR(VLOOKUP($BD40,男子申込一覧表!$AT$5:$BN$207,3,0)),"",VLOOKUP($BD40,男子申込一覧表!$AT$5:$BN$207,11,0))</f>
        <v/>
      </c>
      <c r="BL40">
        <f t="shared" si="48"/>
        <v>0</v>
      </c>
      <c r="BM40">
        <f t="shared" si="48"/>
        <v>0</v>
      </c>
      <c r="BN40">
        <f t="shared" si="48"/>
        <v>0</v>
      </c>
      <c r="BO40">
        <f t="shared" si="48"/>
        <v>0</v>
      </c>
      <c r="BP40">
        <f t="shared" si="48"/>
        <v>0</v>
      </c>
      <c r="BQ40">
        <f t="shared" si="48"/>
        <v>0</v>
      </c>
      <c r="BR40">
        <f t="shared" si="48"/>
        <v>0</v>
      </c>
      <c r="BS40">
        <f t="shared" si="48"/>
        <v>0</v>
      </c>
      <c r="BT40">
        <f t="shared" si="48"/>
        <v>0</v>
      </c>
      <c r="BU40">
        <f t="shared" si="48"/>
        <v>0</v>
      </c>
      <c r="BV40">
        <f t="shared" si="48"/>
        <v>0</v>
      </c>
      <c r="BW40">
        <f t="shared" si="48"/>
        <v>0</v>
      </c>
    </row>
    <row r="41" spans="1:75" ht="21.95" hidden="1" customHeight="1">
      <c r="A41" s="13" t="str">
        <f t="shared" si="39"/>
        <v/>
      </c>
      <c r="B41" s="13" t="str">
        <f t="shared" si="0"/>
        <v/>
      </c>
      <c r="C41" s="87"/>
      <c r="D41" s="30"/>
      <c r="E41" s="68"/>
      <c r="F41" s="31"/>
      <c r="G41" s="30"/>
      <c r="H41" s="30"/>
      <c r="I41" s="30"/>
      <c r="J41" s="30"/>
      <c r="K41" s="19" t="str">
        <f t="shared" si="37"/>
        <v/>
      </c>
      <c r="L41" s="15" t="str">
        <f t="shared" si="1"/>
        <v/>
      </c>
      <c r="M41" s="15" t="str">
        <f t="shared" si="2"/>
        <v>999:99.99</v>
      </c>
      <c r="O41" s="14" t="str">
        <f t="shared" si="49"/>
        <v/>
      </c>
      <c r="P41" s="14">
        <f t="shared" si="4"/>
        <v>0</v>
      </c>
      <c r="Q41" s="14" t="str">
        <f t="shared" si="50"/>
        <v/>
      </c>
      <c r="R41" s="14" t="str">
        <f t="shared" si="51"/>
        <v/>
      </c>
      <c r="S41" s="14">
        <f t="shared" si="7"/>
        <v>0</v>
      </c>
      <c r="T41" s="14">
        <f t="shared" si="8"/>
        <v>0</v>
      </c>
      <c r="U41" s="14">
        <f t="shared" si="9"/>
        <v>0</v>
      </c>
      <c r="V41" s="14">
        <f t="shared" si="10"/>
        <v>0</v>
      </c>
      <c r="W41" s="14" t="str">
        <f t="shared" si="52"/>
        <v/>
      </c>
      <c r="X41" s="14" t="str">
        <f t="shared" si="12"/>
        <v/>
      </c>
      <c r="Y41" s="14">
        <f t="shared" si="13"/>
        <v>0</v>
      </c>
      <c r="Z41" s="14">
        <f t="shared" si="14"/>
        <v>0</v>
      </c>
      <c r="AA41" s="14">
        <f t="shared" si="15"/>
        <v>0</v>
      </c>
      <c r="AB41" s="14">
        <f t="shared" si="16"/>
        <v>0</v>
      </c>
      <c r="AC41" s="14">
        <f t="shared" si="17"/>
        <v>0</v>
      </c>
      <c r="AD41" s="14">
        <f t="shared" si="18"/>
        <v>0</v>
      </c>
      <c r="AE41" s="14">
        <f t="shared" si="19"/>
        <v>0</v>
      </c>
      <c r="AF41" s="14">
        <f t="shared" si="20"/>
        <v>0</v>
      </c>
      <c r="AG41" s="14">
        <f t="shared" si="21"/>
        <v>0</v>
      </c>
      <c r="AH41" s="34" t="str">
        <f t="shared" si="22"/>
        <v/>
      </c>
      <c r="AI41" s="34" t="str">
        <f t="shared" si="23"/>
        <v/>
      </c>
      <c r="AJ41" s="34" t="str">
        <f t="shared" si="24"/>
        <v/>
      </c>
      <c r="AK41" s="34" t="str">
        <f t="shared" si="25"/>
        <v/>
      </c>
      <c r="AL41" s="34">
        <f t="shared" si="40"/>
        <v>0</v>
      </c>
      <c r="AM41" s="34">
        <f t="shared" si="41"/>
        <v>0</v>
      </c>
      <c r="AN41" s="34">
        <f t="shared" si="42"/>
        <v>0</v>
      </c>
      <c r="AO41" s="34">
        <f t="shared" si="43"/>
        <v>0</v>
      </c>
      <c r="AP41" s="34">
        <f t="shared" si="30"/>
        <v>0</v>
      </c>
      <c r="AQ41" s="34" t="str">
        <f t="shared" si="38"/>
        <v/>
      </c>
      <c r="AR41" s="14">
        <f t="shared" si="31"/>
        <v>0</v>
      </c>
      <c r="AS41" s="14" t="str">
        <f t="shared" si="32"/>
        <v/>
      </c>
      <c r="AT41" s="14" t="str">
        <f t="shared" si="33"/>
        <v/>
      </c>
      <c r="AU41" s="14" t="str">
        <f t="shared" si="34"/>
        <v/>
      </c>
      <c r="AV41" s="14" t="str">
        <f t="shared" si="35"/>
        <v/>
      </c>
      <c r="BD41">
        <v>35</v>
      </c>
      <c r="BE41" t="str">
        <f>IF(ISERROR(VLOOKUP($BD41,男子申込一覧表!$AT$5:$AZ$207,3,0)),"",VLOOKUP($BD41,男子申込一覧表!$AT$5:$AZ$207,3,0))</f>
        <v/>
      </c>
      <c r="BF41" t="str">
        <f>IF(ISERROR(VLOOKUP($BD41,男子申込一覧表!$AT$5:$AZ$207,3,0)),"",VLOOKUP($BD41,男子申込一覧表!$AT$5:$AZ$207,4,0))</f>
        <v/>
      </c>
      <c r="BG41" t="str">
        <f>IF(ISERROR(VLOOKUP($BD41,男子申込一覧表!$AT$5:$AZ$207,3,0)),"",VLOOKUP($BD41,男子申込一覧表!$AT$5:$BC$207,10,0))</f>
        <v/>
      </c>
      <c r="BH41" t="str">
        <f>IF(ISERROR(VLOOKUP($BD41,男子申込一覧表!$AT$5:$BA$207,3,0)),"",VLOOKUP($BD41,男子申込一覧表!$AT$5:$BA$207,7,0))</f>
        <v/>
      </c>
      <c r="BI41" t="str">
        <f>IF(ISERROR(VLOOKUP($BD41,男子申込一覧表!$AT$5:$BN$207,3,0)),"",VLOOKUP($BD41,男子申込一覧表!$AT$5:$BN$207,14,0))</f>
        <v/>
      </c>
      <c r="BJ41" t="str">
        <f>IF(ISERROR(VLOOKUP($BD41,男子申込一覧表!$AT$5:$BN$207,3,0)),"",VLOOKUP($BD41,男子申込一覧表!$AT$5:$BN$207,9,0))</f>
        <v/>
      </c>
      <c r="BK41" t="str">
        <f>IF(ISERROR(VLOOKUP($BD41,男子申込一覧表!$AT$5:$BN$207,3,0)),"",VLOOKUP($BD41,男子申込一覧表!$AT$5:$BN$207,11,0))</f>
        <v/>
      </c>
      <c r="BL41">
        <f t="shared" si="48"/>
        <v>0</v>
      </c>
      <c r="BM41">
        <f t="shared" si="48"/>
        <v>0</v>
      </c>
      <c r="BN41">
        <f t="shared" si="48"/>
        <v>0</v>
      </c>
      <c r="BO41">
        <f t="shared" si="48"/>
        <v>0</v>
      </c>
      <c r="BP41">
        <f t="shared" si="48"/>
        <v>0</v>
      </c>
      <c r="BQ41">
        <f t="shared" si="48"/>
        <v>0</v>
      </c>
      <c r="BR41">
        <f t="shared" si="48"/>
        <v>0</v>
      </c>
      <c r="BS41">
        <f t="shared" si="48"/>
        <v>0</v>
      </c>
      <c r="BT41">
        <f t="shared" si="48"/>
        <v>0</v>
      </c>
      <c r="BU41">
        <f t="shared" si="48"/>
        <v>0</v>
      </c>
      <c r="BV41">
        <f t="shared" si="48"/>
        <v>0</v>
      </c>
      <c r="BW41">
        <f t="shared" si="48"/>
        <v>0</v>
      </c>
    </row>
    <row r="42" spans="1:75" ht="21.95" hidden="1" customHeight="1">
      <c r="A42" s="13" t="str">
        <f t="shared" si="39"/>
        <v/>
      </c>
      <c r="B42" s="13" t="str">
        <f t="shared" si="0"/>
        <v/>
      </c>
      <c r="C42" s="87"/>
      <c r="D42" s="30"/>
      <c r="E42" s="68"/>
      <c r="F42" s="31"/>
      <c r="G42" s="30"/>
      <c r="H42" s="30"/>
      <c r="I42" s="30"/>
      <c r="J42" s="30"/>
      <c r="K42" s="19" t="str">
        <f t="shared" si="37"/>
        <v/>
      </c>
      <c r="L42" s="15" t="str">
        <f t="shared" si="1"/>
        <v/>
      </c>
      <c r="M42" s="15" t="str">
        <f t="shared" si="2"/>
        <v>999:99.99</v>
      </c>
      <c r="O42" s="14" t="str">
        <f t="shared" si="49"/>
        <v/>
      </c>
      <c r="P42" s="14">
        <f t="shared" si="4"/>
        <v>0</v>
      </c>
      <c r="Q42" s="14" t="str">
        <f t="shared" si="50"/>
        <v/>
      </c>
      <c r="R42" s="14" t="str">
        <f t="shared" si="51"/>
        <v/>
      </c>
      <c r="S42" s="14">
        <f t="shared" si="7"/>
        <v>0</v>
      </c>
      <c r="T42" s="14">
        <f t="shared" si="8"/>
        <v>0</v>
      </c>
      <c r="U42" s="14">
        <f t="shared" si="9"/>
        <v>0</v>
      </c>
      <c r="V42" s="14">
        <f t="shared" si="10"/>
        <v>0</v>
      </c>
      <c r="W42" s="14" t="str">
        <f t="shared" si="52"/>
        <v/>
      </c>
      <c r="X42" s="14" t="str">
        <f t="shared" si="12"/>
        <v/>
      </c>
      <c r="Y42" s="14">
        <f t="shared" si="13"/>
        <v>0</v>
      </c>
      <c r="Z42" s="14">
        <f t="shared" si="14"/>
        <v>0</v>
      </c>
      <c r="AA42" s="14">
        <f t="shared" si="15"/>
        <v>0</v>
      </c>
      <c r="AB42" s="14">
        <f t="shared" si="16"/>
        <v>0</v>
      </c>
      <c r="AC42" s="14">
        <f t="shared" si="17"/>
        <v>0</v>
      </c>
      <c r="AD42" s="14">
        <f t="shared" si="18"/>
        <v>0</v>
      </c>
      <c r="AE42" s="14">
        <f t="shared" si="19"/>
        <v>0</v>
      </c>
      <c r="AF42" s="14">
        <f t="shared" si="20"/>
        <v>0</v>
      </c>
      <c r="AG42" s="14">
        <f t="shared" si="21"/>
        <v>0</v>
      </c>
      <c r="AH42" s="34" t="str">
        <f t="shared" si="22"/>
        <v/>
      </c>
      <c r="AI42" s="34" t="str">
        <f t="shared" si="23"/>
        <v/>
      </c>
      <c r="AJ42" s="34" t="str">
        <f t="shared" si="24"/>
        <v/>
      </c>
      <c r="AK42" s="34" t="str">
        <f t="shared" si="25"/>
        <v/>
      </c>
      <c r="AL42" s="34">
        <f t="shared" ref="AL42:AL65" si="53">IF(G42="",0,VLOOKUP(G42,$BE$7:$BW$106,$O42+6,0))</f>
        <v>0</v>
      </c>
      <c r="AM42" s="34">
        <f t="shared" ref="AM42:AM65" si="54">IF(H42="",0,VLOOKUP(H42,$BE$7:$BW$106,$O42+6,0))</f>
        <v>0</v>
      </c>
      <c r="AN42" s="34">
        <f t="shared" ref="AN42:AN65" si="55">IF(I42="",0,VLOOKUP(I42,$BE$7:$BW$106,$O42+6,0))</f>
        <v>0</v>
      </c>
      <c r="AO42" s="34">
        <f t="shared" ref="AO42:AO65" si="56">IF(J42="",0,VLOOKUP(J42,$BE$7:$BW$106,$O42+6,0))</f>
        <v>0</v>
      </c>
      <c r="AP42" s="34">
        <f t="shared" si="30"/>
        <v>0</v>
      </c>
      <c r="AQ42" s="34" t="str">
        <f t="shared" si="38"/>
        <v/>
      </c>
      <c r="AR42" s="14">
        <f t="shared" si="31"/>
        <v>0</v>
      </c>
      <c r="AS42" s="14" t="str">
        <f t="shared" si="32"/>
        <v/>
      </c>
      <c r="AT42" s="14" t="str">
        <f t="shared" si="33"/>
        <v/>
      </c>
      <c r="AU42" s="14" t="str">
        <f t="shared" si="34"/>
        <v/>
      </c>
      <c r="AV42" s="14" t="str">
        <f t="shared" si="35"/>
        <v/>
      </c>
      <c r="AW42" s="11"/>
      <c r="BD42">
        <v>36</v>
      </c>
      <c r="BE42" t="str">
        <f>IF(ISERROR(VLOOKUP($BD42,男子申込一覧表!$AT$5:$AZ$207,3,0)),"",VLOOKUP($BD42,男子申込一覧表!$AT$5:$AZ$207,3,0))</f>
        <v/>
      </c>
      <c r="BF42" t="str">
        <f>IF(ISERROR(VLOOKUP($BD42,男子申込一覧表!$AT$5:$AZ$207,3,0)),"",VLOOKUP($BD42,男子申込一覧表!$AT$5:$AZ$207,4,0))</f>
        <v/>
      </c>
      <c r="BG42" t="str">
        <f>IF(ISERROR(VLOOKUP($BD42,男子申込一覧表!$AT$5:$AZ$207,3,0)),"",VLOOKUP($BD42,男子申込一覧表!$AT$5:$BC$207,10,0))</f>
        <v/>
      </c>
      <c r="BH42" t="str">
        <f>IF(ISERROR(VLOOKUP($BD42,男子申込一覧表!$AT$5:$BA$207,3,0)),"",VLOOKUP($BD42,男子申込一覧表!$AT$5:$BA$207,7,0))</f>
        <v/>
      </c>
      <c r="BI42" t="str">
        <f>IF(ISERROR(VLOOKUP($BD42,男子申込一覧表!$AT$5:$BN$207,3,0)),"",VLOOKUP($BD42,男子申込一覧表!$AT$5:$BN$207,14,0))</f>
        <v/>
      </c>
      <c r="BJ42" t="str">
        <f>IF(ISERROR(VLOOKUP($BD42,男子申込一覧表!$AT$5:$BN$207,3,0)),"",VLOOKUP($BD42,男子申込一覧表!$AT$5:$BN$207,9,0))</f>
        <v/>
      </c>
      <c r="BK42" t="str">
        <f>IF(ISERROR(VLOOKUP($BD42,男子申込一覧表!$AT$5:$BN$207,3,0)),"",VLOOKUP($BD42,男子申込一覧表!$AT$5:$BN$207,11,0))</f>
        <v/>
      </c>
      <c r="BL42">
        <f t="shared" si="48"/>
        <v>0</v>
      </c>
      <c r="BM42">
        <f t="shared" si="48"/>
        <v>0</v>
      </c>
      <c r="BN42">
        <f t="shared" si="48"/>
        <v>0</v>
      </c>
      <c r="BO42">
        <f t="shared" si="48"/>
        <v>0</v>
      </c>
      <c r="BP42">
        <f t="shared" si="48"/>
        <v>0</v>
      </c>
      <c r="BQ42">
        <f t="shared" si="48"/>
        <v>0</v>
      </c>
      <c r="BR42">
        <f t="shared" si="48"/>
        <v>0</v>
      </c>
      <c r="BS42">
        <f t="shared" si="48"/>
        <v>0</v>
      </c>
      <c r="BT42">
        <f t="shared" si="48"/>
        <v>0</v>
      </c>
      <c r="BU42">
        <f t="shared" si="48"/>
        <v>0</v>
      </c>
      <c r="BV42">
        <f t="shared" si="48"/>
        <v>0</v>
      </c>
      <c r="BW42">
        <f t="shared" si="48"/>
        <v>0</v>
      </c>
    </row>
    <row r="43" spans="1:75" ht="21.95" hidden="1" customHeight="1">
      <c r="A43" s="13" t="str">
        <f t="shared" si="39"/>
        <v/>
      </c>
      <c r="B43" s="13" t="str">
        <f t="shared" si="0"/>
        <v/>
      </c>
      <c r="C43" s="87"/>
      <c r="D43" s="30"/>
      <c r="E43" s="68"/>
      <c r="F43" s="31"/>
      <c r="G43" s="30"/>
      <c r="H43" s="30"/>
      <c r="I43" s="30"/>
      <c r="J43" s="30"/>
      <c r="K43" s="19" t="str">
        <f t="shared" si="37"/>
        <v/>
      </c>
      <c r="L43" s="15" t="str">
        <f t="shared" si="1"/>
        <v/>
      </c>
      <c r="M43" s="15" t="str">
        <f t="shared" si="2"/>
        <v>999:99.99</v>
      </c>
      <c r="O43" s="14" t="str">
        <f t="shared" si="49"/>
        <v/>
      </c>
      <c r="P43" s="14">
        <f t="shared" si="4"/>
        <v>0</v>
      </c>
      <c r="Q43" s="14" t="str">
        <f t="shared" si="50"/>
        <v/>
      </c>
      <c r="R43" s="14" t="str">
        <f t="shared" si="51"/>
        <v/>
      </c>
      <c r="S43" s="14">
        <f t="shared" si="7"/>
        <v>0</v>
      </c>
      <c r="T43" s="14">
        <f t="shared" si="8"/>
        <v>0</v>
      </c>
      <c r="U43" s="14">
        <f t="shared" si="9"/>
        <v>0</v>
      </c>
      <c r="V43" s="14">
        <f t="shared" si="10"/>
        <v>0</v>
      </c>
      <c r="W43" s="14" t="str">
        <f t="shared" si="52"/>
        <v/>
      </c>
      <c r="X43" s="14" t="str">
        <f t="shared" si="12"/>
        <v/>
      </c>
      <c r="Y43" s="14">
        <f t="shared" si="13"/>
        <v>0</v>
      </c>
      <c r="Z43" s="14">
        <f t="shared" si="14"/>
        <v>0</v>
      </c>
      <c r="AA43" s="14">
        <f t="shared" si="15"/>
        <v>0</v>
      </c>
      <c r="AB43" s="14">
        <f t="shared" si="16"/>
        <v>0</v>
      </c>
      <c r="AC43" s="14">
        <f t="shared" si="17"/>
        <v>0</v>
      </c>
      <c r="AD43" s="14">
        <f t="shared" si="18"/>
        <v>0</v>
      </c>
      <c r="AE43" s="14">
        <f t="shared" si="19"/>
        <v>0</v>
      </c>
      <c r="AF43" s="14">
        <f t="shared" si="20"/>
        <v>0</v>
      </c>
      <c r="AG43" s="14">
        <f t="shared" si="21"/>
        <v>0</v>
      </c>
      <c r="AH43" s="34" t="str">
        <f t="shared" si="22"/>
        <v/>
      </c>
      <c r="AI43" s="34" t="str">
        <f t="shared" si="23"/>
        <v/>
      </c>
      <c r="AJ43" s="34" t="str">
        <f t="shared" si="24"/>
        <v/>
      </c>
      <c r="AK43" s="34" t="str">
        <f t="shared" si="25"/>
        <v/>
      </c>
      <c r="AL43" s="34">
        <f t="shared" si="53"/>
        <v>0</v>
      </c>
      <c r="AM43" s="34">
        <f t="shared" si="54"/>
        <v>0</v>
      </c>
      <c r="AN43" s="34">
        <f t="shared" si="55"/>
        <v>0</v>
      </c>
      <c r="AO43" s="34">
        <f t="shared" si="56"/>
        <v>0</v>
      </c>
      <c r="AP43" s="34">
        <f t="shared" si="30"/>
        <v>0</v>
      </c>
      <c r="AQ43" s="34" t="str">
        <f t="shared" si="38"/>
        <v/>
      </c>
      <c r="AR43" s="14">
        <f t="shared" si="31"/>
        <v>0</v>
      </c>
      <c r="AS43" s="14" t="str">
        <f t="shared" si="32"/>
        <v/>
      </c>
      <c r="AT43" s="14" t="str">
        <f t="shared" si="33"/>
        <v/>
      </c>
      <c r="AU43" s="14" t="str">
        <f t="shared" si="34"/>
        <v/>
      </c>
      <c r="AV43" s="14" t="str">
        <f t="shared" si="35"/>
        <v/>
      </c>
      <c r="AX43" s="11"/>
      <c r="BD43">
        <v>37</v>
      </c>
      <c r="BE43" t="str">
        <f>IF(ISERROR(VLOOKUP($BD43,男子申込一覧表!$AT$5:$AZ$207,3,0)),"",VLOOKUP($BD43,男子申込一覧表!$AT$5:$AZ$207,3,0))</f>
        <v/>
      </c>
      <c r="BF43" t="str">
        <f>IF(ISERROR(VLOOKUP($BD43,男子申込一覧表!$AT$5:$AZ$207,3,0)),"",VLOOKUP($BD43,男子申込一覧表!$AT$5:$AZ$207,4,0))</f>
        <v/>
      </c>
      <c r="BG43" t="str">
        <f>IF(ISERROR(VLOOKUP($BD43,男子申込一覧表!$AT$5:$AZ$207,3,0)),"",VLOOKUP($BD43,男子申込一覧表!$AT$5:$BC$207,10,0))</f>
        <v/>
      </c>
      <c r="BH43" t="str">
        <f>IF(ISERROR(VLOOKUP($BD43,男子申込一覧表!$AT$5:$BA$207,3,0)),"",VLOOKUP($BD43,男子申込一覧表!$AT$5:$BA$207,7,0))</f>
        <v/>
      </c>
      <c r="BI43" t="str">
        <f>IF(ISERROR(VLOOKUP($BD43,男子申込一覧表!$AT$5:$BN$207,3,0)),"",VLOOKUP($BD43,男子申込一覧表!$AT$5:$BN$207,14,0))</f>
        <v/>
      </c>
      <c r="BJ43" t="str">
        <f>IF(ISERROR(VLOOKUP($BD43,男子申込一覧表!$AT$5:$BN$207,3,0)),"",VLOOKUP($BD43,男子申込一覧表!$AT$5:$BN$207,9,0))</f>
        <v/>
      </c>
      <c r="BK43" t="str">
        <f>IF(ISERROR(VLOOKUP($BD43,男子申込一覧表!$AT$5:$BN$207,3,0)),"",VLOOKUP($BD43,男子申込一覧表!$AT$5:$BN$207,11,0))</f>
        <v/>
      </c>
      <c r="BL43">
        <f t="shared" si="48"/>
        <v>0</v>
      </c>
      <c r="BM43">
        <f t="shared" si="48"/>
        <v>0</v>
      </c>
      <c r="BN43">
        <f t="shared" si="48"/>
        <v>0</v>
      </c>
      <c r="BO43">
        <f t="shared" si="48"/>
        <v>0</v>
      </c>
      <c r="BP43">
        <f t="shared" si="48"/>
        <v>0</v>
      </c>
      <c r="BQ43">
        <f t="shared" si="48"/>
        <v>0</v>
      </c>
      <c r="BR43">
        <f t="shared" si="48"/>
        <v>0</v>
      </c>
      <c r="BS43">
        <f t="shared" si="48"/>
        <v>0</v>
      </c>
      <c r="BT43">
        <f t="shared" si="48"/>
        <v>0</v>
      </c>
      <c r="BU43">
        <f t="shared" si="48"/>
        <v>0</v>
      </c>
      <c r="BV43">
        <f t="shared" si="48"/>
        <v>0</v>
      </c>
      <c r="BW43">
        <f t="shared" si="48"/>
        <v>0</v>
      </c>
    </row>
    <row r="44" spans="1:75" ht="21.95" hidden="1" customHeight="1">
      <c r="A44" s="13" t="str">
        <f t="shared" si="39"/>
        <v/>
      </c>
      <c r="B44" s="13" t="str">
        <f t="shared" si="0"/>
        <v/>
      </c>
      <c r="C44" s="87"/>
      <c r="D44" s="30"/>
      <c r="E44" s="68"/>
      <c r="F44" s="31"/>
      <c r="G44" s="30"/>
      <c r="H44" s="30"/>
      <c r="I44" s="30"/>
      <c r="J44" s="30"/>
      <c r="K44" s="19" t="str">
        <f t="shared" si="37"/>
        <v/>
      </c>
      <c r="L44" s="15" t="str">
        <f t="shared" si="1"/>
        <v/>
      </c>
      <c r="M44" s="15" t="str">
        <f t="shared" si="2"/>
        <v>999:99.99</v>
      </c>
      <c r="O44" s="14" t="str">
        <f t="shared" si="49"/>
        <v/>
      </c>
      <c r="P44" s="14">
        <f t="shared" si="4"/>
        <v>0</v>
      </c>
      <c r="Q44" s="14" t="str">
        <f t="shared" si="50"/>
        <v/>
      </c>
      <c r="R44" s="14" t="str">
        <f t="shared" si="51"/>
        <v/>
      </c>
      <c r="S44" s="14">
        <f t="shared" si="7"/>
        <v>0</v>
      </c>
      <c r="T44" s="14">
        <f t="shared" si="8"/>
        <v>0</v>
      </c>
      <c r="U44" s="14">
        <f t="shared" si="9"/>
        <v>0</v>
      </c>
      <c r="V44" s="14">
        <f t="shared" si="10"/>
        <v>0</v>
      </c>
      <c r="W44" s="14" t="str">
        <f t="shared" si="52"/>
        <v/>
      </c>
      <c r="X44" s="14" t="str">
        <f t="shared" si="12"/>
        <v/>
      </c>
      <c r="Y44" s="14">
        <f t="shared" si="13"/>
        <v>0</v>
      </c>
      <c r="Z44" s="14">
        <f t="shared" si="14"/>
        <v>0</v>
      </c>
      <c r="AA44" s="14">
        <f t="shared" si="15"/>
        <v>0</v>
      </c>
      <c r="AB44" s="14">
        <f t="shared" si="16"/>
        <v>0</v>
      </c>
      <c r="AC44" s="14">
        <f t="shared" si="17"/>
        <v>0</v>
      </c>
      <c r="AD44" s="14">
        <f t="shared" si="18"/>
        <v>0</v>
      </c>
      <c r="AE44" s="14">
        <f t="shared" si="19"/>
        <v>0</v>
      </c>
      <c r="AF44" s="14">
        <f t="shared" si="20"/>
        <v>0</v>
      </c>
      <c r="AG44" s="14">
        <f t="shared" si="21"/>
        <v>0</v>
      </c>
      <c r="AH44" s="34" t="str">
        <f t="shared" si="22"/>
        <v/>
      </c>
      <c r="AI44" s="34" t="str">
        <f t="shared" si="23"/>
        <v/>
      </c>
      <c r="AJ44" s="34" t="str">
        <f t="shared" si="24"/>
        <v/>
      </c>
      <c r="AK44" s="34" t="str">
        <f t="shared" si="25"/>
        <v/>
      </c>
      <c r="AL44" s="34">
        <f t="shared" si="53"/>
        <v>0</v>
      </c>
      <c r="AM44" s="34">
        <f t="shared" si="54"/>
        <v>0</v>
      </c>
      <c r="AN44" s="34">
        <f t="shared" si="55"/>
        <v>0</v>
      </c>
      <c r="AO44" s="34">
        <f t="shared" si="56"/>
        <v>0</v>
      </c>
      <c r="AP44" s="34">
        <f t="shared" si="30"/>
        <v>0</v>
      </c>
      <c r="AQ44" s="34" t="str">
        <f t="shared" si="38"/>
        <v/>
      </c>
      <c r="AR44" s="14">
        <f t="shared" si="31"/>
        <v>0</v>
      </c>
      <c r="AS44" s="14" t="str">
        <f t="shared" si="32"/>
        <v/>
      </c>
      <c r="AT44" s="14" t="str">
        <f t="shared" si="33"/>
        <v/>
      </c>
      <c r="AU44" s="14" t="str">
        <f t="shared" si="34"/>
        <v/>
      </c>
      <c r="AV44" s="14" t="str">
        <f t="shared" si="35"/>
        <v/>
      </c>
      <c r="BD44">
        <v>38</v>
      </c>
      <c r="BE44" t="str">
        <f>IF(ISERROR(VLOOKUP($BD44,男子申込一覧表!$AT$5:$AZ$207,3,0)),"",VLOOKUP($BD44,男子申込一覧表!$AT$5:$AZ$207,3,0))</f>
        <v/>
      </c>
      <c r="BF44" t="str">
        <f>IF(ISERROR(VLOOKUP($BD44,男子申込一覧表!$AT$5:$AZ$207,3,0)),"",VLOOKUP($BD44,男子申込一覧表!$AT$5:$AZ$207,4,0))</f>
        <v/>
      </c>
      <c r="BG44" t="str">
        <f>IF(ISERROR(VLOOKUP($BD44,男子申込一覧表!$AT$5:$AZ$207,3,0)),"",VLOOKUP($BD44,男子申込一覧表!$AT$5:$BC$207,10,0))</f>
        <v/>
      </c>
      <c r="BH44" t="str">
        <f>IF(ISERROR(VLOOKUP($BD44,男子申込一覧表!$AT$5:$BA$207,3,0)),"",VLOOKUP($BD44,男子申込一覧表!$AT$5:$BA$207,7,0))</f>
        <v/>
      </c>
      <c r="BI44" t="str">
        <f>IF(ISERROR(VLOOKUP($BD44,男子申込一覧表!$AT$5:$BN$207,3,0)),"",VLOOKUP($BD44,男子申込一覧表!$AT$5:$BN$207,14,0))</f>
        <v/>
      </c>
      <c r="BJ44" t="str">
        <f>IF(ISERROR(VLOOKUP($BD44,男子申込一覧表!$AT$5:$BN$207,3,0)),"",VLOOKUP($BD44,男子申込一覧表!$AT$5:$BN$207,9,0))</f>
        <v/>
      </c>
      <c r="BK44" t="str">
        <f>IF(ISERROR(VLOOKUP($BD44,男子申込一覧表!$AT$5:$BN$207,3,0)),"",VLOOKUP($BD44,男子申込一覧表!$AT$5:$BN$207,11,0))</f>
        <v/>
      </c>
      <c r="BL44">
        <f t="shared" si="48"/>
        <v>0</v>
      </c>
      <c r="BM44">
        <f t="shared" si="48"/>
        <v>0</v>
      </c>
      <c r="BN44">
        <f t="shared" si="48"/>
        <v>0</v>
      </c>
      <c r="BO44">
        <f t="shared" si="48"/>
        <v>0</v>
      </c>
      <c r="BP44">
        <f t="shared" si="48"/>
        <v>0</v>
      </c>
      <c r="BQ44">
        <f t="shared" si="48"/>
        <v>0</v>
      </c>
      <c r="BR44">
        <f t="shared" si="48"/>
        <v>0</v>
      </c>
      <c r="BS44">
        <f t="shared" si="48"/>
        <v>0</v>
      </c>
      <c r="BT44">
        <f t="shared" si="48"/>
        <v>0</v>
      </c>
      <c r="BU44">
        <f t="shared" si="48"/>
        <v>0</v>
      </c>
      <c r="BV44">
        <f t="shared" si="48"/>
        <v>0</v>
      </c>
      <c r="BW44">
        <f t="shared" si="48"/>
        <v>0</v>
      </c>
    </row>
    <row r="45" spans="1:75" s="11" customFormat="1" ht="21.95" hidden="1" customHeight="1">
      <c r="A45" s="13" t="str">
        <f t="shared" si="39"/>
        <v/>
      </c>
      <c r="B45" s="13" t="str">
        <f t="shared" si="0"/>
        <v/>
      </c>
      <c r="C45" s="87"/>
      <c r="D45" s="30"/>
      <c r="E45" s="68"/>
      <c r="F45" s="31"/>
      <c r="G45" s="30"/>
      <c r="H45" s="30"/>
      <c r="I45" s="30"/>
      <c r="J45" s="30"/>
      <c r="K45" s="19" t="str">
        <f t="shared" si="37"/>
        <v/>
      </c>
      <c r="L45" s="15" t="str">
        <f t="shared" si="1"/>
        <v/>
      </c>
      <c r="M45" s="15" t="str">
        <f t="shared" si="2"/>
        <v>999:99.99</v>
      </c>
      <c r="O45" s="14" t="str">
        <f t="shared" si="49"/>
        <v/>
      </c>
      <c r="P45" s="14">
        <f t="shared" si="4"/>
        <v>0</v>
      </c>
      <c r="Q45" s="14" t="str">
        <f t="shared" si="50"/>
        <v/>
      </c>
      <c r="R45" s="14" t="str">
        <f t="shared" si="51"/>
        <v/>
      </c>
      <c r="S45" s="14">
        <f t="shared" si="7"/>
        <v>0</v>
      </c>
      <c r="T45" s="14">
        <f t="shared" si="8"/>
        <v>0</v>
      </c>
      <c r="U45" s="14">
        <f t="shared" si="9"/>
        <v>0</v>
      </c>
      <c r="V45" s="14">
        <f t="shared" si="10"/>
        <v>0</v>
      </c>
      <c r="W45" s="14" t="str">
        <f t="shared" si="52"/>
        <v/>
      </c>
      <c r="X45" s="14" t="str">
        <f t="shared" si="12"/>
        <v/>
      </c>
      <c r="Y45" s="14">
        <f t="shared" si="13"/>
        <v>0</v>
      </c>
      <c r="Z45" s="14">
        <f t="shared" si="14"/>
        <v>0</v>
      </c>
      <c r="AA45" s="14">
        <f t="shared" si="15"/>
        <v>0</v>
      </c>
      <c r="AB45" s="14">
        <f t="shared" si="16"/>
        <v>0</v>
      </c>
      <c r="AC45" s="14">
        <f t="shared" si="17"/>
        <v>0</v>
      </c>
      <c r="AD45" s="14">
        <f t="shared" si="18"/>
        <v>0</v>
      </c>
      <c r="AE45" s="14">
        <f t="shared" si="19"/>
        <v>0</v>
      </c>
      <c r="AF45" s="14">
        <f t="shared" si="20"/>
        <v>0</v>
      </c>
      <c r="AG45" s="14">
        <f t="shared" si="21"/>
        <v>0</v>
      </c>
      <c r="AH45" s="34" t="str">
        <f t="shared" si="22"/>
        <v/>
      </c>
      <c r="AI45" s="34" t="str">
        <f t="shared" si="23"/>
        <v/>
      </c>
      <c r="AJ45" s="34" t="str">
        <f t="shared" si="24"/>
        <v/>
      </c>
      <c r="AK45" s="34" t="str">
        <f t="shared" si="25"/>
        <v/>
      </c>
      <c r="AL45" s="34">
        <f t="shared" si="53"/>
        <v>0</v>
      </c>
      <c r="AM45" s="34">
        <f t="shared" si="54"/>
        <v>0</v>
      </c>
      <c r="AN45" s="34">
        <f t="shared" si="55"/>
        <v>0</v>
      </c>
      <c r="AO45" s="34">
        <f t="shared" si="56"/>
        <v>0</v>
      </c>
      <c r="AP45" s="34">
        <f t="shared" si="30"/>
        <v>0</v>
      </c>
      <c r="AQ45" s="34" t="str">
        <f t="shared" si="38"/>
        <v/>
      </c>
      <c r="AR45" s="14">
        <f t="shared" si="31"/>
        <v>0</v>
      </c>
      <c r="AS45" s="14" t="str">
        <f t="shared" si="32"/>
        <v/>
      </c>
      <c r="AT45" s="14" t="str">
        <f t="shared" si="33"/>
        <v/>
      </c>
      <c r="AU45" s="14" t="str">
        <f t="shared" si="34"/>
        <v/>
      </c>
      <c r="AV45" s="14" t="str">
        <f t="shared" si="35"/>
        <v/>
      </c>
      <c r="AW45"/>
      <c r="AX45"/>
      <c r="BD45">
        <v>39</v>
      </c>
      <c r="BE45" t="str">
        <f>IF(ISERROR(VLOOKUP($BD45,男子申込一覧表!$AT$5:$AZ$207,3,0)),"",VLOOKUP($BD45,男子申込一覧表!$AT$5:$AZ$207,3,0))</f>
        <v/>
      </c>
      <c r="BF45" t="str">
        <f>IF(ISERROR(VLOOKUP($BD45,男子申込一覧表!$AT$5:$AZ$207,3,0)),"",VLOOKUP($BD45,男子申込一覧表!$AT$5:$AZ$207,4,0))</f>
        <v/>
      </c>
      <c r="BG45" t="str">
        <f>IF(ISERROR(VLOOKUP($BD45,男子申込一覧表!$AT$5:$AZ$207,3,0)),"",VLOOKUP($BD45,男子申込一覧表!$AT$5:$BC$207,10,0))</f>
        <v/>
      </c>
      <c r="BH45" t="str">
        <f>IF(ISERROR(VLOOKUP($BD45,男子申込一覧表!$AT$5:$BA$207,3,0)),"",VLOOKUP($BD45,男子申込一覧表!$AT$5:$BA$207,7,0))</f>
        <v/>
      </c>
      <c r="BI45" t="str">
        <f>IF(ISERROR(VLOOKUP($BD45,男子申込一覧表!$AT$5:$BN$207,3,0)),"",VLOOKUP($BD45,男子申込一覧表!$AT$5:$BN$207,14,0))</f>
        <v/>
      </c>
      <c r="BJ45" t="str">
        <f>IF(ISERROR(VLOOKUP($BD45,男子申込一覧表!$AT$5:$BN$207,3,0)),"",VLOOKUP($BD45,男子申込一覧表!$AT$5:$BN$207,9,0))</f>
        <v/>
      </c>
      <c r="BK45" t="str">
        <f>IF(ISERROR(VLOOKUP($BD45,男子申込一覧表!$AT$5:$BN$207,3,0)),"",VLOOKUP($BD45,男子申込一覧表!$AT$5:$BN$207,11,0))</f>
        <v/>
      </c>
      <c r="BL45">
        <f t="shared" si="48"/>
        <v>0</v>
      </c>
      <c r="BM45">
        <f t="shared" si="48"/>
        <v>0</v>
      </c>
      <c r="BN45">
        <f t="shared" si="48"/>
        <v>0</v>
      </c>
      <c r="BO45">
        <f t="shared" si="48"/>
        <v>0</v>
      </c>
      <c r="BP45">
        <f t="shared" si="48"/>
        <v>0</v>
      </c>
      <c r="BQ45">
        <f t="shared" si="48"/>
        <v>0</v>
      </c>
      <c r="BR45">
        <f t="shared" si="48"/>
        <v>0</v>
      </c>
      <c r="BS45">
        <f t="shared" si="48"/>
        <v>0</v>
      </c>
      <c r="BT45">
        <f t="shared" si="48"/>
        <v>0</v>
      </c>
      <c r="BU45">
        <f t="shared" si="48"/>
        <v>0</v>
      </c>
      <c r="BV45">
        <f t="shared" si="48"/>
        <v>0</v>
      </c>
      <c r="BW45">
        <f t="shared" si="48"/>
        <v>0</v>
      </c>
    </row>
    <row r="46" spans="1:75" ht="21.95" hidden="1" customHeight="1">
      <c r="A46" s="13" t="str">
        <f t="shared" si="39"/>
        <v/>
      </c>
      <c r="B46" s="13" t="str">
        <f t="shared" si="0"/>
        <v/>
      </c>
      <c r="C46" s="87"/>
      <c r="D46" s="30"/>
      <c r="E46" s="68"/>
      <c r="F46" s="31"/>
      <c r="G46" s="30"/>
      <c r="H46" s="30"/>
      <c r="I46" s="30"/>
      <c r="J46" s="30"/>
      <c r="K46" s="19" t="str">
        <f t="shared" si="37"/>
        <v/>
      </c>
      <c r="L46" s="15" t="str">
        <f t="shared" si="1"/>
        <v/>
      </c>
      <c r="M46" s="15" t="str">
        <f t="shared" si="2"/>
        <v>999:99.99</v>
      </c>
      <c r="O46" s="14" t="str">
        <f t="shared" si="49"/>
        <v/>
      </c>
      <c r="P46" s="14">
        <f t="shared" si="4"/>
        <v>0</v>
      </c>
      <c r="Q46" s="14" t="str">
        <f t="shared" si="50"/>
        <v/>
      </c>
      <c r="R46" s="14" t="str">
        <f t="shared" si="51"/>
        <v/>
      </c>
      <c r="S46" s="14">
        <f t="shared" si="7"/>
        <v>0</v>
      </c>
      <c r="T46" s="14">
        <f t="shared" si="8"/>
        <v>0</v>
      </c>
      <c r="U46" s="14">
        <f t="shared" si="9"/>
        <v>0</v>
      </c>
      <c r="V46" s="14">
        <f t="shared" si="10"/>
        <v>0</v>
      </c>
      <c r="W46" s="14" t="str">
        <f t="shared" si="52"/>
        <v/>
      </c>
      <c r="X46" s="14" t="str">
        <f t="shared" si="12"/>
        <v/>
      </c>
      <c r="Y46" s="14">
        <f t="shared" si="13"/>
        <v>0</v>
      </c>
      <c r="Z46" s="14">
        <f t="shared" si="14"/>
        <v>0</v>
      </c>
      <c r="AA46" s="14">
        <f t="shared" si="15"/>
        <v>0</v>
      </c>
      <c r="AB46" s="14">
        <f t="shared" si="16"/>
        <v>0</v>
      </c>
      <c r="AC46" s="14">
        <f t="shared" si="17"/>
        <v>0</v>
      </c>
      <c r="AD46" s="14">
        <f t="shared" si="18"/>
        <v>0</v>
      </c>
      <c r="AE46" s="14">
        <f t="shared" si="19"/>
        <v>0</v>
      </c>
      <c r="AF46" s="14">
        <f t="shared" si="20"/>
        <v>0</v>
      </c>
      <c r="AG46" s="14">
        <f t="shared" si="21"/>
        <v>0</v>
      </c>
      <c r="AH46" s="34" t="str">
        <f t="shared" si="22"/>
        <v/>
      </c>
      <c r="AI46" s="34" t="str">
        <f t="shared" si="23"/>
        <v/>
      </c>
      <c r="AJ46" s="34" t="str">
        <f t="shared" si="24"/>
        <v/>
      </c>
      <c r="AK46" s="34" t="str">
        <f t="shared" si="25"/>
        <v/>
      </c>
      <c r="AL46" s="34">
        <f t="shared" si="53"/>
        <v>0</v>
      </c>
      <c r="AM46" s="34">
        <f t="shared" si="54"/>
        <v>0</v>
      </c>
      <c r="AN46" s="34">
        <f t="shared" si="55"/>
        <v>0</v>
      </c>
      <c r="AO46" s="34">
        <f t="shared" si="56"/>
        <v>0</v>
      </c>
      <c r="AP46" s="34">
        <f t="shared" si="30"/>
        <v>0</v>
      </c>
      <c r="AQ46" s="34" t="str">
        <f t="shared" si="38"/>
        <v/>
      </c>
      <c r="AR46" s="14">
        <f t="shared" si="31"/>
        <v>0</v>
      </c>
      <c r="AS46" s="14" t="str">
        <f t="shared" si="32"/>
        <v/>
      </c>
      <c r="AT46" s="14" t="str">
        <f t="shared" si="33"/>
        <v/>
      </c>
      <c r="AU46" s="14" t="str">
        <f t="shared" si="34"/>
        <v/>
      </c>
      <c r="AV46" s="14" t="str">
        <f t="shared" si="35"/>
        <v/>
      </c>
      <c r="BD46">
        <v>40</v>
      </c>
      <c r="BE46" t="str">
        <f>IF(ISERROR(VLOOKUP($BD46,男子申込一覧表!$AT$5:$AZ$207,3,0)),"",VLOOKUP($BD46,男子申込一覧表!$AT$5:$AZ$207,3,0))</f>
        <v/>
      </c>
      <c r="BF46" t="str">
        <f>IF(ISERROR(VLOOKUP($BD46,男子申込一覧表!$AT$5:$AZ$207,3,0)),"",VLOOKUP($BD46,男子申込一覧表!$AT$5:$AZ$207,4,0))</f>
        <v/>
      </c>
      <c r="BG46" t="str">
        <f>IF(ISERROR(VLOOKUP($BD46,男子申込一覧表!$AT$5:$AZ$207,3,0)),"",VLOOKUP($BD46,男子申込一覧表!$AT$5:$BC$207,10,0))</f>
        <v/>
      </c>
      <c r="BH46" t="str">
        <f>IF(ISERROR(VLOOKUP($BD46,男子申込一覧表!$AT$5:$BA$207,3,0)),"",VLOOKUP($BD46,男子申込一覧表!$AT$5:$BA$207,7,0))</f>
        <v/>
      </c>
      <c r="BI46" t="str">
        <f>IF(ISERROR(VLOOKUP($BD46,男子申込一覧表!$AT$5:$BN$207,3,0)),"",VLOOKUP($BD46,男子申込一覧表!$AT$5:$BN$207,14,0))</f>
        <v/>
      </c>
      <c r="BJ46" t="str">
        <f>IF(ISERROR(VLOOKUP($BD46,男子申込一覧表!$AT$5:$BN$207,3,0)),"",VLOOKUP($BD46,男子申込一覧表!$AT$5:$BN$207,9,0))</f>
        <v/>
      </c>
      <c r="BK46" t="str">
        <f>IF(ISERROR(VLOOKUP($BD46,男子申込一覧表!$AT$5:$BN$207,3,0)),"",VLOOKUP($BD46,男子申込一覧表!$AT$5:$BN$207,11,0))</f>
        <v/>
      </c>
      <c r="BL46">
        <f t="shared" si="48"/>
        <v>0</v>
      </c>
      <c r="BM46">
        <f t="shared" si="48"/>
        <v>0</v>
      </c>
      <c r="BN46">
        <f t="shared" si="48"/>
        <v>0</v>
      </c>
      <c r="BO46">
        <f t="shared" si="48"/>
        <v>0</v>
      </c>
      <c r="BP46">
        <f t="shared" si="48"/>
        <v>0</v>
      </c>
      <c r="BQ46">
        <f t="shared" si="48"/>
        <v>0</v>
      </c>
      <c r="BR46">
        <f t="shared" si="48"/>
        <v>0</v>
      </c>
      <c r="BS46">
        <f t="shared" si="48"/>
        <v>0</v>
      </c>
      <c r="BT46">
        <f t="shared" si="48"/>
        <v>0</v>
      </c>
      <c r="BU46">
        <f t="shared" si="48"/>
        <v>0</v>
      </c>
      <c r="BV46">
        <f t="shared" si="48"/>
        <v>0</v>
      </c>
      <c r="BW46">
        <f t="shared" si="48"/>
        <v>0</v>
      </c>
    </row>
    <row r="47" spans="1:75" ht="21.95" hidden="1" customHeight="1">
      <c r="A47" s="13" t="str">
        <f t="shared" si="39"/>
        <v/>
      </c>
      <c r="B47" s="13" t="str">
        <f t="shared" si="0"/>
        <v/>
      </c>
      <c r="C47" s="87"/>
      <c r="D47" s="30"/>
      <c r="E47" s="68"/>
      <c r="F47" s="31"/>
      <c r="G47" s="30"/>
      <c r="H47" s="30"/>
      <c r="I47" s="30"/>
      <c r="J47" s="30"/>
      <c r="K47" s="19" t="str">
        <f t="shared" si="37"/>
        <v/>
      </c>
      <c r="L47" s="15" t="str">
        <f t="shared" si="1"/>
        <v/>
      </c>
      <c r="M47" s="15" t="str">
        <f t="shared" si="2"/>
        <v>999:99.99</v>
      </c>
      <c r="O47" s="14" t="str">
        <f t="shared" si="49"/>
        <v/>
      </c>
      <c r="P47" s="14">
        <f t="shared" si="4"/>
        <v>0</v>
      </c>
      <c r="Q47" s="14" t="str">
        <f t="shared" si="50"/>
        <v/>
      </c>
      <c r="R47" s="14" t="str">
        <f t="shared" si="51"/>
        <v/>
      </c>
      <c r="S47" s="14">
        <f t="shared" si="7"/>
        <v>0</v>
      </c>
      <c r="T47" s="14">
        <f t="shared" si="8"/>
        <v>0</v>
      </c>
      <c r="U47" s="14">
        <f t="shared" si="9"/>
        <v>0</v>
      </c>
      <c r="V47" s="14">
        <f t="shared" si="10"/>
        <v>0</v>
      </c>
      <c r="W47" s="14" t="str">
        <f t="shared" si="52"/>
        <v/>
      </c>
      <c r="X47" s="14" t="str">
        <f t="shared" si="12"/>
        <v/>
      </c>
      <c r="Y47" s="14">
        <f t="shared" si="13"/>
        <v>0</v>
      </c>
      <c r="Z47" s="14">
        <f t="shared" si="14"/>
        <v>0</v>
      </c>
      <c r="AA47" s="14">
        <f t="shared" si="15"/>
        <v>0</v>
      </c>
      <c r="AB47" s="14">
        <f t="shared" si="16"/>
        <v>0</v>
      </c>
      <c r="AC47" s="14">
        <f t="shared" si="17"/>
        <v>0</v>
      </c>
      <c r="AD47" s="14">
        <f t="shared" si="18"/>
        <v>0</v>
      </c>
      <c r="AE47" s="14">
        <f t="shared" si="19"/>
        <v>0</v>
      </c>
      <c r="AF47" s="14">
        <f t="shared" si="20"/>
        <v>0</v>
      </c>
      <c r="AG47" s="14">
        <f t="shared" si="21"/>
        <v>0</v>
      </c>
      <c r="AH47" s="34" t="str">
        <f t="shared" si="22"/>
        <v/>
      </c>
      <c r="AI47" s="34" t="str">
        <f t="shared" si="23"/>
        <v/>
      </c>
      <c r="AJ47" s="34" t="str">
        <f t="shared" si="24"/>
        <v/>
      </c>
      <c r="AK47" s="34" t="str">
        <f t="shared" si="25"/>
        <v/>
      </c>
      <c r="AL47" s="34">
        <f t="shared" si="53"/>
        <v>0</v>
      </c>
      <c r="AM47" s="34">
        <f t="shared" si="54"/>
        <v>0</v>
      </c>
      <c r="AN47" s="34">
        <f t="shared" si="55"/>
        <v>0</v>
      </c>
      <c r="AO47" s="34">
        <f t="shared" si="56"/>
        <v>0</v>
      </c>
      <c r="AP47" s="34">
        <f t="shared" si="30"/>
        <v>0</v>
      </c>
      <c r="AQ47" s="34" t="str">
        <f t="shared" si="38"/>
        <v/>
      </c>
      <c r="AR47" s="14">
        <f t="shared" si="31"/>
        <v>0</v>
      </c>
      <c r="AS47" s="14" t="str">
        <f t="shared" si="32"/>
        <v/>
      </c>
      <c r="AT47" s="14" t="str">
        <f t="shared" si="33"/>
        <v/>
      </c>
      <c r="AU47" s="14" t="str">
        <f t="shared" si="34"/>
        <v/>
      </c>
      <c r="AV47" s="14" t="str">
        <f t="shared" si="35"/>
        <v/>
      </c>
      <c r="BD47">
        <v>41</v>
      </c>
      <c r="BE47" t="str">
        <f>IF(ISERROR(VLOOKUP($BD47,男子申込一覧表!$AT$5:$AZ$207,3,0)),"",VLOOKUP($BD47,男子申込一覧表!$AT$5:$AZ$207,3,0))</f>
        <v/>
      </c>
      <c r="BF47" t="str">
        <f>IF(ISERROR(VLOOKUP($BD47,男子申込一覧表!$AT$5:$AZ$207,3,0)),"",VLOOKUP($BD47,男子申込一覧表!$AT$5:$AZ$207,4,0))</f>
        <v/>
      </c>
      <c r="BG47" t="str">
        <f>IF(ISERROR(VLOOKUP($BD47,男子申込一覧表!$AT$5:$AZ$207,3,0)),"",VLOOKUP($BD47,男子申込一覧表!$AT$5:$BC$207,10,0))</f>
        <v/>
      </c>
      <c r="BH47" t="str">
        <f>IF(ISERROR(VLOOKUP($BD47,男子申込一覧表!$AT$5:$BA$207,3,0)),"",VLOOKUP($BD47,男子申込一覧表!$AT$5:$BA$207,7,0))</f>
        <v/>
      </c>
      <c r="BI47" t="str">
        <f>IF(ISERROR(VLOOKUP($BD47,男子申込一覧表!$AT$5:$BN$207,3,0)),"",VLOOKUP($BD47,男子申込一覧表!$AT$5:$BN$207,14,0))</f>
        <v/>
      </c>
      <c r="BJ47" t="str">
        <f>IF(ISERROR(VLOOKUP($BD47,男子申込一覧表!$AT$5:$BN$207,3,0)),"",VLOOKUP($BD47,男子申込一覧表!$AT$5:$BN$207,9,0))</f>
        <v/>
      </c>
      <c r="BK47" t="str">
        <f>IF(ISERROR(VLOOKUP($BD47,男子申込一覧表!$AT$5:$BN$207,3,0)),"",VLOOKUP($BD47,男子申込一覧表!$AT$5:$BN$207,11,0))</f>
        <v/>
      </c>
      <c r="BL47">
        <f t="shared" ref="BL47:BW61" si="57">COUNTIF($AH$6:$AK$65,BL$5&amp;$BE47)</f>
        <v>0</v>
      </c>
      <c r="BM47">
        <f t="shared" si="57"/>
        <v>0</v>
      </c>
      <c r="BN47">
        <f t="shared" si="57"/>
        <v>0</v>
      </c>
      <c r="BO47">
        <f t="shared" si="57"/>
        <v>0</v>
      </c>
      <c r="BP47">
        <f t="shared" si="57"/>
        <v>0</v>
      </c>
      <c r="BQ47">
        <f t="shared" si="57"/>
        <v>0</v>
      </c>
      <c r="BR47">
        <f t="shared" si="57"/>
        <v>0</v>
      </c>
      <c r="BS47">
        <f t="shared" si="57"/>
        <v>0</v>
      </c>
      <c r="BT47">
        <f t="shared" si="57"/>
        <v>0</v>
      </c>
      <c r="BU47">
        <f t="shared" si="57"/>
        <v>0</v>
      </c>
      <c r="BV47">
        <f t="shared" si="57"/>
        <v>0</v>
      </c>
      <c r="BW47">
        <f t="shared" si="57"/>
        <v>0</v>
      </c>
    </row>
    <row r="48" spans="1:75" ht="21.95" hidden="1" customHeight="1">
      <c r="A48" s="13" t="str">
        <f t="shared" si="39"/>
        <v/>
      </c>
      <c r="B48" s="13" t="str">
        <f t="shared" si="0"/>
        <v/>
      </c>
      <c r="C48" s="87"/>
      <c r="D48" s="30"/>
      <c r="E48" s="68"/>
      <c r="F48" s="31"/>
      <c r="G48" s="30"/>
      <c r="H48" s="30"/>
      <c r="I48" s="30"/>
      <c r="J48" s="30"/>
      <c r="K48" s="19" t="str">
        <f t="shared" si="37"/>
        <v/>
      </c>
      <c r="L48" s="15" t="str">
        <f t="shared" si="1"/>
        <v/>
      </c>
      <c r="M48" s="15" t="str">
        <f t="shared" si="2"/>
        <v>999:99.99</v>
      </c>
      <c r="O48" s="14" t="str">
        <f t="shared" si="49"/>
        <v/>
      </c>
      <c r="P48" s="14">
        <f t="shared" si="4"/>
        <v>0</v>
      </c>
      <c r="Q48" s="14" t="str">
        <f t="shared" si="50"/>
        <v/>
      </c>
      <c r="R48" s="14" t="str">
        <f t="shared" si="51"/>
        <v/>
      </c>
      <c r="S48" s="14">
        <f t="shared" si="7"/>
        <v>0</v>
      </c>
      <c r="T48" s="14">
        <f t="shared" si="8"/>
        <v>0</v>
      </c>
      <c r="U48" s="14">
        <f t="shared" si="9"/>
        <v>0</v>
      </c>
      <c r="V48" s="14">
        <f t="shared" si="10"/>
        <v>0</v>
      </c>
      <c r="W48" s="14" t="str">
        <f t="shared" si="52"/>
        <v/>
      </c>
      <c r="X48" s="14" t="str">
        <f t="shared" si="12"/>
        <v/>
      </c>
      <c r="Y48" s="14">
        <f t="shared" si="13"/>
        <v>0</v>
      </c>
      <c r="Z48" s="14">
        <f t="shared" si="14"/>
        <v>0</v>
      </c>
      <c r="AA48" s="14">
        <f t="shared" si="15"/>
        <v>0</v>
      </c>
      <c r="AB48" s="14">
        <f t="shared" si="16"/>
        <v>0</v>
      </c>
      <c r="AC48" s="14">
        <f t="shared" si="17"/>
        <v>0</v>
      </c>
      <c r="AD48" s="14">
        <f t="shared" si="18"/>
        <v>0</v>
      </c>
      <c r="AE48" s="14">
        <f t="shared" si="19"/>
        <v>0</v>
      </c>
      <c r="AF48" s="14">
        <f t="shared" si="20"/>
        <v>0</v>
      </c>
      <c r="AG48" s="14">
        <f t="shared" si="21"/>
        <v>0</v>
      </c>
      <c r="AH48" s="34" t="str">
        <f t="shared" si="22"/>
        <v/>
      </c>
      <c r="AI48" s="34" t="str">
        <f t="shared" si="23"/>
        <v/>
      </c>
      <c r="AJ48" s="34" t="str">
        <f t="shared" si="24"/>
        <v/>
      </c>
      <c r="AK48" s="34" t="str">
        <f t="shared" si="25"/>
        <v/>
      </c>
      <c r="AL48" s="34">
        <f t="shared" si="53"/>
        <v>0</v>
      </c>
      <c r="AM48" s="34">
        <f t="shared" si="54"/>
        <v>0</v>
      </c>
      <c r="AN48" s="34">
        <f t="shared" si="55"/>
        <v>0</v>
      </c>
      <c r="AO48" s="34">
        <f t="shared" si="56"/>
        <v>0</v>
      </c>
      <c r="AP48" s="34">
        <f t="shared" si="30"/>
        <v>0</v>
      </c>
      <c r="AQ48" s="34" t="str">
        <f t="shared" si="38"/>
        <v/>
      </c>
      <c r="AR48" s="14">
        <f t="shared" si="31"/>
        <v>0</v>
      </c>
      <c r="AS48" s="14" t="str">
        <f t="shared" si="32"/>
        <v/>
      </c>
      <c r="AT48" s="14" t="str">
        <f t="shared" si="33"/>
        <v/>
      </c>
      <c r="AU48" s="14" t="str">
        <f t="shared" si="34"/>
        <v/>
      </c>
      <c r="AV48" s="14" t="str">
        <f t="shared" si="35"/>
        <v/>
      </c>
      <c r="BD48">
        <v>42</v>
      </c>
      <c r="BE48" t="str">
        <f>IF(ISERROR(VLOOKUP($BD48,男子申込一覧表!$AT$5:$AZ$207,3,0)),"",VLOOKUP($BD48,男子申込一覧表!$AT$5:$AZ$207,3,0))</f>
        <v/>
      </c>
      <c r="BF48" t="str">
        <f>IF(ISERROR(VLOOKUP($BD48,男子申込一覧表!$AT$5:$AZ$207,3,0)),"",VLOOKUP($BD48,男子申込一覧表!$AT$5:$AZ$207,4,0))</f>
        <v/>
      </c>
      <c r="BG48" t="str">
        <f>IF(ISERROR(VLOOKUP($BD48,男子申込一覧表!$AT$5:$AZ$207,3,0)),"",VLOOKUP($BD48,男子申込一覧表!$AT$5:$BC$207,10,0))</f>
        <v/>
      </c>
      <c r="BH48" t="str">
        <f>IF(ISERROR(VLOOKUP($BD48,男子申込一覧表!$AT$5:$BA$207,3,0)),"",VLOOKUP($BD48,男子申込一覧表!$AT$5:$BA$207,7,0))</f>
        <v/>
      </c>
      <c r="BI48" t="str">
        <f>IF(ISERROR(VLOOKUP($BD48,男子申込一覧表!$AT$5:$BN$207,3,0)),"",VLOOKUP($BD48,男子申込一覧表!$AT$5:$BN$207,14,0))</f>
        <v/>
      </c>
      <c r="BJ48" t="str">
        <f>IF(ISERROR(VLOOKUP($BD48,男子申込一覧表!$AT$5:$BN$207,3,0)),"",VLOOKUP($BD48,男子申込一覧表!$AT$5:$BN$207,9,0))</f>
        <v/>
      </c>
      <c r="BK48" t="str">
        <f>IF(ISERROR(VLOOKUP($BD48,男子申込一覧表!$AT$5:$BN$207,3,0)),"",VLOOKUP($BD48,男子申込一覧表!$AT$5:$BN$207,11,0))</f>
        <v/>
      </c>
      <c r="BL48">
        <f t="shared" si="57"/>
        <v>0</v>
      </c>
      <c r="BM48">
        <f t="shared" si="57"/>
        <v>0</v>
      </c>
      <c r="BN48">
        <f t="shared" si="57"/>
        <v>0</v>
      </c>
      <c r="BO48">
        <f t="shared" si="57"/>
        <v>0</v>
      </c>
      <c r="BP48">
        <f t="shared" si="57"/>
        <v>0</v>
      </c>
      <c r="BQ48">
        <f t="shared" si="57"/>
        <v>0</v>
      </c>
      <c r="BR48">
        <f t="shared" si="57"/>
        <v>0</v>
      </c>
      <c r="BS48">
        <f t="shared" si="57"/>
        <v>0</v>
      </c>
      <c r="BT48">
        <f t="shared" si="57"/>
        <v>0</v>
      </c>
      <c r="BU48">
        <f t="shared" si="57"/>
        <v>0</v>
      </c>
      <c r="BV48">
        <f t="shared" si="57"/>
        <v>0</v>
      </c>
      <c r="BW48">
        <f t="shared" si="57"/>
        <v>0</v>
      </c>
    </row>
    <row r="49" spans="1:75" ht="21.95" hidden="1" customHeight="1">
      <c r="A49" s="13" t="str">
        <f t="shared" si="39"/>
        <v/>
      </c>
      <c r="B49" s="13" t="str">
        <f t="shared" si="0"/>
        <v/>
      </c>
      <c r="C49" s="87"/>
      <c r="D49" s="30"/>
      <c r="E49" s="68"/>
      <c r="F49" s="31"/>
      <c r="G49" s="30"/>
      <c r="H49" s="30"/>
      <c r="I49" s="30"/>
      <c r="J49" s="30"/>
      <c r="K49" s="19" t="str">
        <f t="shared" si="37"/>
        <v/>
      </c>
      <c r="L49" s="15" t="str">
        <f t="shared" si="1"/>
        <v/>
      </c>
      <c r="M49" s="15" t="str">
        <f t="shared" si="2"/>
        <v>999:99.99</v>
      </c>
      <c r="O49" s="14" t="str">
        <f t="shared" si="49"/>
        <v/>
      </c>
      <c r="P49" s="14">
        <f t="shared" si="4"/>
        <v>0</v>
      </c>
      <c r="Q49" s="14" t="str">
        <f t="shared" si="50"/>
        <v/>
      </c>
      <c r="R49" s="14" t="str">
        <f t="shared" si="51"/>
        <v/>
      </c>
      <c r="S49" s="14">
        <f t="shared" si="7"/>
        <v>0</v>
      </c>
      <c r="T49" s="14">
        <f t="shared" si="8"/>
        <v>0</v>
      </c>
      <c r="U49" s="14">
        <f t="shared" si="9"/>
        <v>0</v>
      </c>
      <c r="V49" s="14">
        <f t="shared" si="10"/>
        <v>0</v>
      </c>
      <c r="W49" s="14" t="str">
        <f t="shared" si="52"/>
        <v/>
      </c>
      <c r="X49" s="14" t="str">
        <f t="shared" si="12"/>
        <v/>
      </c>
      <c r="Y49" s="14">
        <f t="shared" si="13"/>
        <v>0</v>
      </c>
      <c r="Z49" s="14">
        <f t="shared" si="14"/>
        <v>0</v>
      </c>
      <c r="AA49" s="14">
        <f t="shared" si="15"/>
        <v>0</v>
      </c>
      <c r="AB49" s="14">
        <f t="shared" si="16"/>
        <v>0</v>
      </c>
      <c r="AC49" s="14">
        <f t="shared" si="17"/>
        <v>0</v>
      </c>
      <c r="AD49" s="14">
        <f t="shared" si="18"/>
        <v>0</v>
      </c>
      <c r="AE49" s="14">
        <f t="shared" si="19"/>
        <v>0</v>
      </c>
      <c r="AF49" s="14">
        <f t="shared" si="20"/>
        <v>0</v>
      </c>
      <c r="AG49" s="14">
        <f t="shared" si="21"/>
        <v>0</v>
      </c>
      <c r="AH49" s="34" t="str">
        <f t="shared" si="22"/>
        <v/>
      </c>
      <c r="AI49" s="34" t="str">
        <f t="shared" si="23"/>
        <v/>
      </c>
      <c r="AJ49" s="34" t="str">
        <f t="shared" si="24"/>
        <v/>
      </c>
      <c r="AK49" s="34" t="str">
        <f t="shared" si="25"/>
        <v/>
      </c>
      <c r="AL49" s="34">
        <f t="shared" si="53"/>
        <v>0</v>
      </c>
      <c r="AM49" s="34">
        <f t="shared" si="54"/>
        <v>0</v>
      </c>
      <c r="AN49" s="34">
        <f t="shared" si="55"/>
        <v>0</v>
      </c>
      <c r="AO49" s="34">
        <f t="shared" si="56"/>
        <v>0</v>
      </c>
      <c r="AP49" s="34">
        <f t="shared" si="30"/>
        <v>0</v>
      </c>
      <c r="AQ49" s="34" t="str">
        <f t="shared" si="38"/>
        <v/>
      </c>
      <c r="AR49" s="14">
        <f t="shared" si="31"/>
        <v>0</v>
      </c>
      <c r="AS49" s="14" t="str">
        <f t="shared" si="32"/>
        <v/>
      </c>
      <c r="AT49" s="14" t="str">
        <f t="shared" si="33"/>
        <v/>
      </c>
      <c r="AU49" s="14" t="str">
        <f t="shared" si="34"/>
        <v/>
      </c>
      <c r="AV49" s="14" t="str">
        <f t="shared" si="35"/>
        <v/>
      </c>
      <c r="BD49">
        <v>43</v>
      </c>
      <c r="BE49" t="str">
        <f>IF(ISERROR(VLOOKUP($BD49,男子申込一覧表!$AT$5:$AZ$207,3,0)),"",VLOOKUP($BD49,男子申込一覧表!$AT$5:$AZ$207,3,0))</f>
        <v/>
      </c>
      <c r="BF49" t="str">
        <f>IF(ISERROR(VLOOKUP($BD49,男子申込一覧表!$AT$5:$AZ$207,3,0)),"",VLOOKUP($BD49,男子申込一覧表!$AT$5:$AZ$207,4,0))</f>
        <v/>
      </c>
      <c r="BG49" t="str">
        <f>IF(ISERROR(VLOOKUP($BD49,男子申込一覧表!$AT$5:$AZ$207,3,0)),"",VLOOKUP($BD49,男子申込一覧表!$AT$5:$BC$207,10,0))</f>
        <v/>
      </c>
      <c r="BH49" t="str">
        <f>IF(ISERROR(VLOOKUP($BD49,男子申込一覧表!$AT$5:$BA$207,3,0)),"",VLOOKUP($BD49,男子申込一覧表!$AT$5:$BA$207,7,0))</f>
        <v/>
      </c>
      <c r="BI49" t="str">
        <f>IF(ISERROR(VLOOKUP($BD49,男子申込一覧表!$AT$5:$BN$207,3,0)),"",VLOOKUP($BD49,男子申込一覧表!$AT$5:$BN$207,14,0))</f>
        <v/>
      </c>
      <c r="BJ49" t="str">
        <f>IF(ISERROR(VLOOKUP($BD49,男子申込一覧表!$AT$5:$BN$207,3,0)),"",VLOOKUP($BD49,男子申込一覧表!$AT$5:$BN$207,9,0))</f>
        <v/>
      </c>
      <c r="BK49" t="str">
        <f>IF(ISERROR(VLOOKUP($BD49,男子申込一覧表!$AT$5:$BN$207,3,0)),"",VLOOKUP($BD49,男子申込一覧表!$AT$5:$BN$207,11,0))</f>
        <v/>
      </c>
      <c r="BL49">
        <f t="shared" si="57"/>
        <v>0</v>
      </c>
      <c r="BM49">
        <f t="shared" si="57"/>
        <v>0</v>
      </c>
      <c r="BN49">
        <f t="shared" si="57"/>
        <v>0</v>
      </c>
      <c r="BO49">
        <f t="shared" si="57"/>
        <v>0</v>
      </c>
      <c r="BP49">
        <f t="shared" si="57"/>
        <v>0</v>
      </c>
      <c r="BQ49">
        <f t="shared" si="57"/>
        <v>0</v>
      </c>
      <c r="BR49">
        <f t="shared" si="57"/>
        <v>0</v>
      </c>
      <c r="BS49">
        <f t="shared" si="57"/>
        <v>0</v>
      </c>
      <c r="BT49">
        <f t="shared" si="57"/>
        <v>0</v>
      </c>
      <c r="BU49">
        <f t="shared" si="57"/>
        <v>0</v>
      </c>
      <c r="BV49">
        <f t="shared" si="57"/>
        <v>0</v>
      </c>
      <c r="BW49">
        <f t="shared" si="57"/>
        <v>0</v>
      </c>
    </row>
    <row r="50" spans="1:75" ht="21.95" hidden="1" customHeight="1">
      <c r="A50" s="13" t="str">
        <f t="shared" si="39"/>
        <v/>
      </c>
      <c r="B50" s="13" t="str">
        <f t="shared" si="0"/>
        <v/>
      </c>
      <c r="C50" s="87"/>
      <c r="D50" s="30"/>
      <c r="E50" s="68"/>
      <c r="F50" s="31"/>
      <c r="G50" s="30"/>
      <c r="H50" s="30"/>
      <c r="I50" s="30"/>
      <c r="J50" s="30"/>
      <c r="K50" s="19" t="str">
        <f t="shared" si="37"/>
        <v/>
      </c>
      <c r="L50" s="15" t="str">
        <f t="shared" si="1"/>
        <v/>
      </c>
      <c r="M50" s="15" t="str">
        <f t="shared" si="2"/>
        <v>999:99.99</v>
      </c>
      <c r="O50" s="14" t="str">
        <f t="shared" si="49"/>
        <v/>
      </c>
      <c r="P50" s="14">
        <f t="shared" si="4"/>
        <v>0</v>
      </c>
      <c r="Q50" s="14" t="str">
        <f t="shared" si="50"/>
        <v/>
      </c>
      <c r="R50" s="14" t="str">
        <f t="shared" si="51"/>
        <v/>
      </c>
      <c r="S50" s="14">
        <f t="shared" si="7"/>
        <v>0</v>
      </c>
      <c r="T50" s="14">
        <f t="shared" si="8"/>
        <v>0</v>
      </c>
      <c r="U50" s="14">
        <f t="shared" si="9"/>
        <v>0</v>
      </c>
      <c r="V50" s="14">
        <f t="shared" si="10"/>
        <v>0</v>
      </c>
      <c r="W50" s="14" t="str">
        <f t="shared" si="52"/>
        <v/>
      </c>
      <c r="X50" s="14" t="str">
        <f t="shared" si="12"/>
        <v/>
      </c>
      <c r="Y50" s="14">
        <f t="shared" si="13"/>
        <v>0</v>
      </c>
      <c r="Z50" s="14">
        <f t="shared" si="14"/>
        <v>0</v>
      </c>
      <c r="AA50" s="14">
        <f t="shared" si="15"/>
        <v>0</v>
      </c>
      <c r="AB50" s="14">
        <f t="shared" si="16"/>
        <v>0</v>
      </c>
      <c r="AC50" s="14">
        <f t="shared" si="17"/>
        <v>0</v>
      </c>
      <c r="AD50" s="14">
        <f t="shared" si="18"/>
        <v>0</v>
      </c>
      <c r="AE50" s="14">
        <f t="shared" si="19"/>
        <v>0</v>
      </c>
      <c r="AF50" s="14">
        <f t="shared" si="20"/>
        <v>0</v>
      </c>
      <c r="AG50" s="14">
        <f t="shared" si="21"/>
        <v>0</v>
      </c>
      <c r="AH50" s="34" t="str">
        <f t="shared" si="22"/>
        <v/>
      </c>
      <c r="AI50" s="34" t="str">
        <f t="shared" si="23"/>
        <v/>
      </c>
      <c r="AJ50" s="34" t="str">
        <f t="shared" si="24"/>
        <v/>
      </c>
      <c r="AK50" s="34" t="str">
        <f t="shared" si="25"/>
        <v/>
      </c>
      <c r="AL50" s="34">
        <f t="shared" si="53"/>
        <v>0</v>
      </c>
      <c r="AM50" s="34">
        <f t="shared" si="54"/>
        <v>0</v>
      </c>
      <c r="AN50" s="34">
        <f t="shared" si="55"/>
        <v>0</v>
      </c>
      <c r="AO50" s="34">
        <f t="shared" si="56"/>
        <v>0</v>
      </c>
      <c r="AP50" s="34">
        <f t="shared" si="30"/>
        <v>0</v>
      </c>
      <c r="AQ50" s="34" t="str">
        <f t="shared" si="38"/>
        <v/>
      </c>
      <c r="AR50" s="14">
        <f t="shared" si="31"/>
        <v>0</v>
      </c>
      <c r="AS50" s="14" t="str">
        <f t="shared" si="32"/>
        <v/>
      </c>
      <c r="AT50" s="14" t="str">
        <f t="shared" si="33"/>
        <v/>
      </c>
      <c r="AU50" s="14" t="str">
        <f t="shared" si="34"/>
        <v/>
      </c>
      <c r="AV50" s="14" t="str">
        <f t="shared" si="35"/>
        <v/>
      </c>
      <c r="BD50">
        <v>44</v>
      </c>
      <c r="BE50" t="str">
        <f>IF(ISERROR(VLOOKUP($BD50,男子申込一覧表!$AT$5:$AZ$207,3,0)),"",VLOOKUP($BD50,男子申込一覧表!$AT$5:$AZ$207,3,0))</f>
        <v/>
      </c>
      <c r="BF50" t="str">
        <f>IF(ISERROR(VLOOKUP($BD50,男子申込一覧表!$AT$5:$AZ$207,3,0)),"",VLOOKUP($BD50,男子申込一覧表!$AT$5:$AZ$207,4,0))</f>
        <v/>
      </c>
      <c r="BG50" t="str">
        <f>IF(ISERROR(VLOOKUP($BD50,男子申込一覧表!$AT$5:$AZ$207,3,0)),"",VLOOKUP($BD50,男子申込一覧表!$AT$5:$BC$207,10,0))</f>
        <v/>
      </c>
      <c r="BH50" t="str">
        <f>IF(ISERROR(VLOOKUP($BD50,男子申込一覧表!$AT$5:$BA$207,3,0)),"",VLOOKUP($BD50,男子申込一覧表!$AT$5:$BA$207,7,0))</f>
        <v/>
      </c>
      <c r="BI50" t="str">
        <f>IF(ISERROR(VLOOKUP($BD50,男子申込一覧表!$AT$5:$BN$207,3,0)),"",VLOOKUP($BD50,男子申込一覧表!$AT$5:$BN$207,14,0))</f>
        <v/>
      </c>
      <c r="BJ50" t="str">
        <f>IF(ISERROR(VLOOKUP($BD50,男子申込一覧表!$AT$5:$BN$207,3,0)),"",VLOOKUP($BD50,男子申込一覧表!$AT$5:$BN$207,9,0))</f>
        <v/>
      </c>
      <c r="BK50" t="str">
        <f>IF(ISERROR(VLOOKUP($BD50,男子申込一覧表!$AT$5:$BN$207,3,0)),"",VLOOKUP($BD50,男子申込一覧表!$AT$5:$BN$207,11,0))</f>
        <v/>
      </c>
      <c r="BL50">
        <f t="shared" si="57"/>
        <v>0</v>
      </c>
      <c r="BM50">
        <f t="shared" si="57"/>
        <v>0</v>
      </c>
      <c r="BN50">
        <f t="shared" si="57"/>
        <v>0</v>
      </c>
      <c r="BO50">
        <f t="shared" si="57"/>
        <v>0</v>
      </c>
      <c r="BP50">
        <f t="shared" si="57"/>
        <v>0</v>
      </c>
      <c r="BQ50">
        <f t="shared" si="57"/>
        <v>0</v>
      </c>
      <c r="BR50">
        <f t="shared" si="57"/>
        <v>0</v>
      </c>
      <c r="BS50">
        <f t="shared" si="57"/>
        <v>0</v>
      </c>
      <c r="BT50">
        <f t="shared" si="57"/>
        <v>0</v>
      </c>
      <c r="BU50">
        <f t="shared" si="57"/>
        <v>0</v>
      </c>
      <c r="BV50">
        <f t="shared" si="57"/>
        <v>0</v>
      </c>
      <c r="BW50">
        <f t="shared" si="57"/>
        <v>0</v>
      </c>
    </row>
    <row r="51" spans="1:75" ht="21.95" hidden="1" customHeight="1">
      <c r="A51" s="13" t="str">
        <f t="shared" si="39"/>
        <v/>
      </c>
      <c r="B51" s="13" t="str">
        <f t="shared" si="0"/>
        <v/>
      </c>
      <c r="C51" s="87"/>
      <c r="D51" s="30"/>
      <c r="E51" s="68"/>
      <c r="F51" s="31"/>
      <c r="G51" s="30"/>
      <c r="H51" s="30"/>
      <c r="I51" s="30"/>
      <c r="J51" s="30"/>
      <c r="K51" s="19" t="str">
        <f t="shared" si="37"/>
        <v/>
      </c>
      <c r="L51" s="15" t="str">
        <f t="shared" si="1"/>
        <v/>
      </c>
      <c r="M51" s="15" t="str">
        <f t="shared" si="2"/>
        <v>999:99.99</v>
      </c>
      <c r="O51" s="14" t="str">
        <f t="shared" si="49"/>
        <v/>
      </c>
      <c r="P51" s="14">
        <f t="shared" si="4"/>
        <v>0</v>
      </c>
      <c r="Q51" s="14" t="str">
        <f t="shared" si="50"/>
        <v/>
      </c>
      <c r="R51" s="14" t="str">
        <f t="shared" si="51"/>
        <v/>
      </c>
      <c r="S51" s="14">
        <f t="shared" si="7"/>
        <v>0</v>
      </c>
      <c r="T51" s="14">
        <f t="shared" si="8"/>
        <v>0</v>
      </c>
      <c r="U51" s="14">
        <f t="shared" si="9"/>
        <v>0</v>
      </c>
      <c r="V51" s="14">
        <f t="shared" si="10"/>
        <v>0</v>
      </c>
      <c r="W51" s="14" t="str">
        <f t="shared" si="52"/>
        <v/>
      </c>
      <c r="X51" s="14" t="str">
        <f t="shared" si="12"/>
        <v/>
      </c>
      <c r="Y51" s="14">
        <f t="shared" si="13"/>
        <v>0</v>
      </c>
      <c r="Z51" s="14">
        <f t="shared" si="14"/>
        <v>0</v>
      </c>
      <c r="AA51" s="14">
        <f t="shared" si="15"/>
        <v>0</v>
      </c>
      <c r="AB51" s="14">
        <f t="shared" si="16"/>
        <v>0</v>
      </c>
      <c r="AC51" s="14">
        <f t="shared" si="17"/>
        <v>0</v>
      </c>
      <c r="AD51" s="14">
        <f t="shared" si="18"/>
        <v>0</v>
      </c>
      <c r="AE51" s="14">
        <f t="shared" si="19"/>
        <v>0</v>
      </c>
      <c r="AF51" s="14">
        <f t="shared" si="20"/>
        <v>0</v>
      </c>
      <c r="AG51" s="14">
        <f t="shared" si="21"/>
        <v>0</v>
      </c>
      <c r="AH51" s="34" t="str">
        <f t="shared" si="22"/>
        <v/>
      </c>
      <c r="AI51" s="34" t="str">
        <f t="shared" si="23"/>
        <v/>
      </c>
      <c r="AJ51" s="34" t="str">
        <f t="shared" si="24"/>
        <v/>
      </c>
      <c r="AK51" s="34" t="str">
        <f t="shared" si="25"/>
        <v/>
      </c>
      <c r="AL51" s="34">
        <f t="shared" si="53"/>
        <v>0</v>
      </c>
      <c r="AM51" s="34">
        <f t="shared" si="54"/>
        <v>0</v>
      </c>
      <c r="AN51" s="34">
        <f t="shared" si="55"/>
        <v>0</v>
      </c>
      <c r="AO51" s="34">
        <f t="shared" si="56"/>
        <v>0</v>
      </c>
      <c r="AP51" s="34">
        <f t="shared" si="30"/>
        <v>0</v>
      </c>
      <c r="AQ51" s="34" t="str">
        <f t="shared" si="38"/>
        <v/>
      </c>
      <c r="AR51" s="14">
        <f t="shared" si="31"/>
        <v>0</v>
      </c>
      <c r="AS51" s="14" t="str">
        <f t="shared" si="32"/>
        <v/>
      </c>
      <c r="AT51" s="14" t="str">
        <f t="shared" si="33"/>
        <v/>
      </c>
      <c r="AU51" s="14" t="str">
        <f t="shared" si="34"/>
        <v/>
      </c>
      <c r="AV51" s="14" t="str">
        <f t="shared" si="35"/>
        <v/>
      </c>
      <c r="BD51">
        <v>45</v>
      </c>
      <c r="BE51" t="str">
        <f>IF(ISERROR(VLOOKUP($BD51,男子申込一覧表!$AT$5:$AZ$207,3,0)),"",VLOOKUP($BD51,男子申込一覧表!$AT$5:$AZ$207,3,0))</f>
        <v/>
      </c>
      <c r="BF51" t="str">
        <f>IF(ISERROR(VLOOKUP($BD51,男子申込一覧表!$AT$5:$AZ$207,3,0)),"",VLOOKUP($BD51,男子申込一覧表!$AT$5:$AZ$207,4,0))</f>
        <v/>
      </c>
      <c r="BG51" t="str">
        <f>IF(ISERROR(VLOOKUP($BD51,男子申込一覧表!$AT$5:$AZ$207,3,0)),"",VLOOKUP($BD51,男子申込一覧表!$AT$5:$BC$207,10,0))</f>
        <v/>
      </c>
      <c r="BH51" t="str">
        <f>IF(ISERROR(VLOOKUP($BD51,男子申込一覧表!$AT$5:$BA$207,3,0)),"",VLOOKUP($BD51,男子申込一覧表!$AT$5:$BA$207,7,0))</f>
        <v/>
      </c>
      <c r="BI51" t="str">
        <f>IF(ISERROR(VLOOKUP($BD51,男子申込一覧表!$AT$5:$BN$207,3,0)),"",VLOOKUP($BD51,男子申込一覧表!$AT$5:$BN$207,14,0))</f>
        <v/>
      </c>
      <c r="BJ51" t="str">
        <f>IF(ISERROR(VLOOKUP($BD51,男子申込一覧表!$AT$5:$BN$207,3,0)),"",VLOOKUP($BD51,男子申込一覧表!$AT$5:$BN$207,9,0))</f>
        <v/>
      </c>
      <c r="BK51" t="str">
        <f>IF(ISERROR(VLOOKUP($BD51,男子申込一覧表!$AT$5:$BN$207,3,0)),"",VLOOKUP($BD51,男子申込一覧表!$AT$5:$BN$207,11,0))</f>
        <v/>
      </c>
      <c r="BL51">
        <f t="shared" si="57"/>
        <v>0</v>
      </c>
      <c r="BM51">
        <f t="shared" si="57"/>
        <v>0</v>
      </c>
      <c r="BN51">
        <f t="shared" si="57"/>
        <v>0</v>
      </c>
      <c r="BO51">
        <f t="shared" si="57"/>
        <v>0</v>
      </c>
      <c r="BP51">
        <f t="shared" si="57"/>
        <v>0</v>
      </c>
      <c r="BQ51">
        <f t="shared" si="57"/>
        <v>0</v>
      </c>
      <c r="BR51">
        <f t="shared" si="57"/>
        <v>0</v>
      </c>
      <c r="BS51">
        <f t="shared" si="57"/>
        <v>0</v>
      </c>
      <c r="BT51">
        <f t="shared" si="57"/>
        <v>0</v>
      </c>
      <c r="BU51">
        <f t="shared" si="57"/>
        <v>0</v>
      </c>
      <c r="BV51">
        <f t="shared" si="57"/>
        <v>0</v>
      </c>
      <c r="BW51">
        <f t="shared" si="57"/>
        <v>0</v>
      </c>
    </row>
    <row r="52" spans="1:75" ht="21.95" hidden="1" customHeight="1">
      <c r="A52" s="13" t="str">
        <f t="shared" si="39"/>
        <v/>
      </c>
      <c r="B52" s="13" t="str">
        <f t="shared" si="0"/>
        <v/>
      </c>
      <c r="C52" s="87"/>
      <c r="D52" s="30"/>
      <c r="E52" s="68"/>
      <c r="F52" s="31"/>
      <c r="G52" s="30"/>
      <c r="H52" s="30"/>
      <c r="I52" s="30"/>
      <c r="J52" s="30"/>
      <c r="K52" s="19" t="str">
        <f t="shared" si="37"/>
        <v/>
      </c>
      <c r="L52" s="15" t="str">
        <f t="shared" si="1"/>
        <v/>
      </c>
      <c r="M52" s="15" t="str">
        <f t="shared" si="2"/>
        <v>999:99.99</v>
      </c>
      <c r="O52" s="14" t="str">
        <f t="shared" si="49"/>
        <v/>
      </c>
      <c r="P52" s="14">
        <f t="shared" si="4"/>
        <v>0</v>
      </c>
      <c r="Q52" s="14" t="str">
        <f t="shared" si="50"/>
        <v/>
      </c>
      <c r="R52" s="14" t="str">
        <f t="shared" si="51"/>
        <v/>
      </c>
      <c r="S52" s="14">
        <f t="shared" si="7"/>
        <v>0</v>
      </c>
      <c r="T52" s="14">
        <f t="shared" si="8"/>
        <v>0</v>
      </c>
      <c r="U52" s="14">
        <f t="shared" si="9"/>
        <v>0</v>
      </c>
      <c r="V52" s="14">
        <f t="shared" si="10"/>
        <v>0</v>
      </c>
      <c r="W52" s="14" t="str">
        <f t="shared" si="52"/>
        <v/>
      </c>
      <c r="X52" s="14" t="str">
        <f t="shared" si="12"/>
        <v/>
      </c>
      <c r="Y52" s="14">
        <f t="shared" si="13"/>
        <v>0</v>
      </c>
      <c r="Z52" s="14">
        <f t="shared" si="14"/>
        <v>0</v>
      </c>
      <c r="AA52" s="14">
        <f t="shared" si="15"/>
        <v>0</v>
      </c>
      <c r="AB52" s="14">
        <f t="shared" si="16"/>
        <v>0</v>
      </c>
      <c r="AC52" s="14">
        <f t="shared" si="17"/>
        <v>0</v>
      </c>
      <c r="AD52" s="14">
        <f t="shared" si="18"/>
        <v>0</v>
      </c>
      <c r="AE52" s="14">
        <f t="shared" si="19"/>
        <v>0</v>
      </c>
      <c r="AF52" s="14">
        <f t="shared" si="20"/>
        <v>0</v>
      </c>
      <c r="AG52" s="14">
        <f t="shared" si="21"/>
        <v>0</v>
      </c>
      <c r="AH52" s="34" t="str">
        <f t="shared" si="22"/>
        <v/>
      </c>
      <c r="AI52" s="34" t="str">
        <f t="shared" si="23"/>
        <v/>
      </c>
      <c r="AJ52" s="34" t="str">
        <f t="shared" si="24"/>
        <v/>
      </c>
      <c r="AK52" s="34" t="str">
        <f t="shared" si="25"/>
        <v/>
      </c>
      <c r="AL52" s="34">
        <f t="shared" si="53"/>
        <v>0</v>
      </c>
      <c r="AM52" s="34">
        <f t="shared" si="54"/>
        <v>0</v>
      </c>
      <c r="AN52" s="34">
        <f t="shared" si="55"/>
        <v>0</v>
      </c>
      <c r="AO52" s="34">
        <f t="shared" si="56"/>
        <v>0</v>
      </c>
      <c r="AP52" s="34">
        <f t="shared" si="30"/>
        <v>0</v>
      </c>
      <c r="AQ52" s="34" t="str">
        <f t="shared" si="38"/>
        <v/>
      </c>
      <c r="AR52" s="14">
        <f t="shared" si="31"/>
        <v>0</v>
      </c>
      <c r="AS52" s="14" t="str">
        <f t="shared" si="32"/>
        <v/>
      </c>
      <c r="AT52" s="14" t="str">
        <f t="shared" si="33"/>
        <v/>
      </c>
      <c r="AU52" s="14" t="str">
        <f t="shared" si="34"/>
        <v/>
      </c>
      <c r="AV52" s="14" t="str">
        <f t="shared" si="35"/>
        <v/>
      </c>
      <c r="BD52">
        <v>46</v>
      </c>
      <c r="BE52" t="str">
        <f>IF(ISERROR(VLOOKUP($BD52,男子申込一覧表!$AT$5:$AZ$207,3,0)),"",VLOOKUP($BD52,男子申込一覧表!$AT$5:$AZ$207,3,0))</f>
        <v/>
      </c>
      <c r="BF52" t="str">
        <f>IF(ISERROR(VLOOKUP($BD52,男子申込一覧表!$AT$5:$AZ$207,3,0)),"",VLOOKUP($BD52,男子申込一覧表!$AT$5:$AZ$207,4,0))</f>
        <v/>
      </c>
      <c r="BG52" t="str">
        <f>IF(ISERROR(VLOOKUP($BD52,男子申込一覧表!$AT$5:$AZ$207,3,0)),"",VLOOKUP($BD52,男子申込一覧表!$AT$5:$BC$207,10,0))</f>
        <v/>
      </c>
      <c r="BH52" t="str">
        <f>IF(ISERROR(VLOOKUP($BD52,男子申込一覧表!$AT$5:$BA$207,3,0)),"",VLOOKUP($BD52,男子申込一覧表!$AT$5:$BA$207,7,0))</f>
        <v/>
      </c>
      <c r="BI52" t="str">
        <f>IF(ISERROR(VLOOKUP($BD52,男子申込一覧表!$AT$5:$BN$207,3,0)),"",VLOOKUP($BD52,男子申込一覧表!$AT$5:$BN$207,14,0))</f>
        <v/>
      </c>
      <c r="BJ52" t="str">
        <f>IF(ISERROR(VLOOKUP($BD52,男子申込一覧表!$AT$5:$BN$207,3,0)),"",VLOOKUP($BD52,男子申込一覧表!$AT$5:$BN$207,9,0))</f>
        <v/>
      </c>
      <c r="BK52" t="str">
        <f>IF(ISERROR(VLOOKUP($BD52,男子申込一覧表!$AT$5:$BN$207,3,0)),"",VLOOKUP($BD52,男子申込一覧表!$AT$5:$BN$207,11,0))</f>
        <v/>
      </c>
      <c r="BL52">
        <f t="shared" si="57"/>
        <v>0</v>
      </c>
      <c r="BM52">
        <f t="shared" si="57"/>
        <v>0</v>
      </c>
      <c r="BN52">
        <f t="shared" si="57"/>
        <v>0</v>
      </c>
      <c r="BO52">
        <f t="shared" si="57"/>
        <v>0</v>
      </c>
      <c r="BP52">
        <f t="shared" si="57"/>
        <v>0</v>
      </c>
      <c r="BQ52">
        <f t="shared" si="57"/>
        <v>0</v>
      </c>
      <c r="BR52">
        <f t="shared" si="57"/>
        <v>0</v>
      </c>
      <c r="BS52">
        <f t="shared" si="57"/>
        <v>0</v>
      </c>
      <c r="BT52">
        <f t="shared" si="57"/>
        <v>0</v>
      </c>
      <c r="BU52">
        <f t="shared" si="57"/>
        <v>0</v>
      </c>
      <c r="BV52">
        <f t="shared" si="57"/>
        <v>0</v>
      </c>
      <c r="BW52">
        <f t="shared" si="57"/>
        <v>0</v>
      </c>
    </row>
    <row r="53" spans="1:75" ht="21.95" hidden="1" customHeight="1">
      <c r="A53" s="13" t="str">
        <f t="shared" si="39"/>
        <v/>
      </c>
      <c r="B53" s="13" t="str">
        <f t="shared" si="0"/>
        <v/>
      </c>
      <c r="C53" s="87"/>
      <c r="D53" s="30"/>
      <c r="E53" s="68"/>
      <c r="F53" s="31"/>
      <c r="G53" s="30"/>
      <c r="H53" s="30"/>
      <c r="I53" s="30"/>
      <c r="J53" s="30"/>
      <c r="K53" s="19" t="str">
        <f t="shared" si="37"/>
        <v/>
      </c>
      <c r="L53" s="15" t="str">
        <f t="shared" si="1"/>
        <v/>
      </c>
      <c r="M53" s="15" t="str">
        <f t="shared" si="2"/>
        <v>999:99.99</v>
      </c>
      <c r="O53" s="14" t="str">
        <f t="shared" si="49"/>
        <v/>
      </c>
      <c r="P53" s="14">
        <f t="shared" si="4"/>
        <v>0</v>
      </c>
      <c r="Q53" s="14" t="str">
        <f t="shared" si="50"/>
        <v/>
      </c>
      <c r="R53" s="14" t="str">
        <f t="shared" si="51"/>
        <v/>
      </c>
      <c r="S53" s="14">
        <f t="shared" si="7"/>
        <v>0</v>
      </c>
      <c r="T53" s="14">
        <f t="shared" si="8"/>
        <v>0</v>
      </c>
      <c r="U53" s="14">
        <f t="shared" si="9"/>
        <v>0</v>
      </c>
      <c r="V53" s="14">
        <f t="shared" si="10"/>
        <v>0</v>
      </c>
      <c r="W53" s="14" t="str">
        <f t="shared" si="52"/>
        <v/>
      </c>
      <c r="X53" s="14" t="str">
        <f t="shared" si="12"/>
        <v/>
      </c>
      <c r="Y53" s="14">
        <f t="shared" si="13"/>
        <v>0</v>
      </c>
      <c r="Z53" s="14">
        <f t="shared" si="14"/>
        <v>0</v>
      </c>
      <c r="AA53" s="14">
        <f t="shared" si="15"/>
        <v>0</v>
      </c>
      <c r="AB53" s="14">
        <f t="shared" si="16"/>
        <v>0</v>
      </c>
      <c r="AC53" s="14">
        <f t="shared" si="17"/>
        <v>0</v>
      </c>
      <c r="AD53" s="14">
        <f t="shared" si="18"/>
        <v>0</v>
      </c>
      <c r="AE53" s="14">
        <f t="shared" si="19"/>
        <v>0</v>
      </c>
      <c r="AF53" s="14">
        <f t="shared" si="20"/>
        <v>0</v>
      </c>
      <c r="AG53" s="14">
        <f t="shared" si="21"/>
        <v>0</v>
      </c>
      <c r="AH53" s="34" t="str">
        <f t="shared" si="22"/>
        <v/>
      </c>
      <c r="AI53" s="34" t="str">
        <f t="shared" si="23"/>
        <v/>
      </c>
      <c r="AJ53" s="34" t="str">
        <f t="shared" si="24"/>
        <v/>
      </c>
      <c r="AK53" s="34" t="str">
        <f t="shared" si="25"/>
        <v/>
      </c>
      <c r="AL53" s="34">
        <f t="shared" si="53"/>
        <v>0</v>
      </c>
      <c r="AM53" s="34">
        <f t="shared" si="54"/>
        <v>0</v>
      </c>
      <c r="AN53" s="34">
        <f t="shared" si="55"/>
        <v>0</v>
      </c>
      <c r="AO53" s="34">
        <f t="shared" si="56"/>
        <v>0</v>
      </c>
      <c r="AP53" s="34">
        <f t="shared" si="30"/>
        <v>0</v>
      </c>
      <c r="AQ53" s="34" t="str">
        <f t="shared" si="38"/>
        <v/>
      </c>
      <c r="AR53" s="14">
        <f t="shared" si="31"/>
        <v>0</v>
      </c>
      <c r="AS53" s="14" t="str">
        <f t="shared" si="32"/>
        <v/>
      </c>
      <c r="AT53" s="14" t="str">
        <f t="shared" si="33"/>
        <v/>
      </c>
      <c r="AU53" s="14" t="str">
        <f t="shared" si="34"/>
        <v/>
      </c>
      <c r="AV53" s="14" t="str">
        <f t="shared" si="35"/>
        <v/>
      </c>
      <c r="BD53">
        <v>47</v>
      </c>
      <c r="BE53" t="str">
        <f>IF(ISERROR(VLOOKUP($BD53,男子申込一覧表!$AT$5:$AZ$207,3,0)),"",VLOOKUP($BD53,男子申込一覧表!$AT$5:$AZ$207,3,0))</f>
        <v/>
      </c>
      <c r="BF53" t="str">
        <f>IF(ISERROR(VLOOKUP($BD53,男子申込一覧表!$AT$5:$AZ$207,3,0)),"",VLOOKUP($BD53,男子申込一覧表!$AT$5:$AZ$207,4,0))</f>
        <v/>
      </c>
      <c r="BG53" t="str">
        <f>IF(ISERROR(VLOOKUP($BD53,男子申込一覧表!$AT$5:$AZ$207,3,0)),"",VLOOKUP($BD53,男子申込一覧表!$AT$5:$BC$207,10,0))</f>
        <v/>
      </c>
      <c r="BH53" t="str">
        <f>IF(ISERROR(VLOOKUP($BD53,男子申込一覧表!$AT$5:$BA$207,3,0)),"",VLOOKUP($BD53,男子申込一覧表!$AT$5:$BA$207,7,0))</f>
        <v/>
      </c>
      <c r="BI53" t="str">
        <f>IF(ISERROR(VLOOKUP($BD53,男子申込一覧表!$AT$5:$BN$207,3,0)),"",VLOOKUP($BD53,男子申込一覧表!$AT$5:$BN$207,14,0))</f>
        <v/>
      </c>
      <c r="BJ53" t="str">
        <f>IF(ISERROR(VLOOKUP($BD53,男子申込一覧表!$AT$5:$BN$207,3,0)),"",VLOOKUP($BD53,男子申込一覧表!$AT$5:$BN$207,9,0))</f>
        <v/>
      </c>
      <c r="BK53" t="str">
        <f>IF(ISERROR(VLOOKUP($BD53,男子申込一覧表!$AT$5:$BN$207,3,0)),"",VLOOKUP($BD53,男子申込一覧表!$AT$5:$BN$207,11,0))</f>
        <v/>
      </c>
      <c r="BL53">
        <f t="shared" si="57"/>
        <v>0</v>
      </c>
      <c r="BM53">
        <f t="shared" si="57"/>
        <v>0</v>
      </c>
      <c r="BN53">
        <f t="shared" si="57"/>
        <v>0</v>
      </c>
      <c r="BO53">
        <f t="shared" si="57"/>
        <v>0</v>
      </c>
      <c r="BP53">
        <f t="shared" si="57"/>
        <v>0</v>
      </c>
      <c r="BQ53">
        <f t="shared" si="57"/>
        <v>0</v>
      </c>
      <c r="BR53">
        <f t="shared" si="57"/>
        <v>0</v>
      </c>
      <c r="BS53">
        <f t="shared" si="57"/>
        <v>0</v>
      </c>
      <c r="BT53">
        <f t="shared" si="57"/>
        <v>0</v>
      </c>
      <c r="BU53">
        <f t="shared" si="57"/>
        <v>0</v>
      </c>
      <c r="BV53">
        <f t="shared" si="57"/>
        <v>0</v>
      </c>
      <c r="BW53">
        <f t="shared" si="57"/>
        <v>0</v>
      </c>
    </row>
    <row r="54" spans="1:75" ht="21.95" hidden="1" customHeight="1">
      <c r="A54" s="13" t="str">
        <f t="shared" si="39"/>
        <v/>
      </c>
      <c r="B54" s="13" t="str">
        <f t="shared" ref="B54:B55" si="58">IF(D54="","",IF(W54=0,"男子",IF(W54=5,"女子",IF(W54=9,"混合","？？"))))</f>
        <v/>
      </c>
      <c r="C54" s="87"/>
      <c r="D54" s="30"/>
      <c r="E54" s="68"/>
      <c r="F54" s="31"/>
      <c r="G54" s="30"/>
      <c r="H54" s="30"/>
      <c r="I54" s="30"/>
      <c r="J54" s="30"/>
      <c r="K54" s="19" t="str">
        <f t="shared" si="37"/>
        <v/>
      </c>
      <c r="L54" s="15" t="str">
        <f t="shared" ref="L54:L55" si="59">IF(D54="","",SUM(Y54:AB54))</f>
        <v/>
      </c>
      <c r="M54" s="15" t="str">
        <f t="shared" si="2"/>
        <v>999:99.99</v>
      </c>
      <c r="O54" s="14" t="str">
        <f t="shared" si="49"/>
        <v/>
      </c>
      <c r="P54" s="14">
        <f t="shared" si="4"/>
        <v>0</v>
      </c>
      <c r="Q54" s="14" t="str">
        <f t="shared" si="50"/>
        <v/>
      </c>
      <c r="R54" s="14" t="str">
        <f t="shared" si="51"/>
        <v/>
      </c>
      <c r="S54" s="14">
        <f t="shared" si="7"/>
        <v>0</v>
      </c>
      <c r="T54" s="14">
        <f t="shared" si="8"/>
        <v>0</v>
      </c>
      <c r="U54" s="14">
        <f t="shared" si="9"/>
        <v>0</v>
      </c>
      <c r="V54" s="14">
        <f t="shared" si="10"/>
        <v>0</v>
      </c>
      <c r="W54" s="14" t="str">
        <f t="shared" si="52"/>
        <v/>
      </c>
      <c r="X54" s="14" t="str">
        <f t="shared" si="12"/>
        <v/>
      </c>
      <c r="Y54" s="14">
        <f t="shared" si="13"/>
        <v>0</v>
      </c>
      <c r="Z54" s="14">
        <f t="shared" si="14"/>
        <v>0</v>
      </c>
      <c r="AA54" s="14">
        <f t="shared" si="15"/>
        <v>0</v>
      </c>
      <c r="AB54" s="14">
        <f t="shared" si="16"/>
        <v>0</v>
      </c>
      <c r="AC54" s="14">
        <f t="shared" si="17"/>
        <v>0</v>
      </c>
      <c r="AD54" s="14">
        <f t="shared" si="18"/>
        <v>0</v>
      </c>
      <c r="AE54" s="14">
        <f t="shared" si="19"/>
        <v>0</v>
      </c>
      <c r="AF54" s="14">
        <f t="shared" si="20"/>
        <v>0</v>
      </c>
      <c r="AG54" s="14">
        <f t="shared" si="21"/>
        <v>0</v>
      </c>
      <c r="AH54" s="34" t="str">
        <f t="shared" si="22"/>
        <v/>
      </c>
      <c r="AI54" s="34" t="str">
        <f t="shared" si="23"/>
        <v/>
      </c>
      <c r="AJ54" s="34" t="str">
        <f t="shared" si="24"/>
        <v/>
      </c>
      <c r="AK54" s="34" t="str">
        <f t="shared" si="25"/>
        <v/>
      </c>
      <c r="AL54" s="34">
        <f t="shared" si="53"/>
        <v>0</v>
      </c>
      <c r="AM54" s="34">
        <f t="shared" si="54"/>
        <v>0</v>
      </c>
      <c r="AN54" s="34">
        <f t="shared" si="55"/>
        <v>0</v>
      </c>
      <c r="AO54" s="34">
        <f t="shared" si="56"/>
        <v>0</v>
      </c>
      <c r="AP54" s="34">
        <f t="shared" si="30"/>
        <v>0</v>
      </c>
      <c r="AQ54" s="34" t="str">
        <f t="shared" si="38"/>
        <v/>
      </c>
      <c r="AR54" s="14">
        <f t="shared" si="31"/>
        <v>0</v>
      </c>
      <c r="AS54" s="14" t="str">
        <f t="shared" si="32"/>
        <v/>
      </c>
      <c r="AT54" s="14" t="str">
        <f t="shared" si="33"/>
        <v/>
      </c>
      <c r="AU54" s="14" t="str">
        <f t="shared" si="34"/>
        <v/>
      </c>
      <c r="AV54" s="14" t="str">
        <f t="shared" si="35"/>
        <v/>
      </c>
      <c r="BD54">
        <v>48</v>
      </c>
      <c r="BE54" t="str">
        <f>IF(ISERROR(VLOOKUP($BD54,男子申込一覧表!$AT$5:$AZ$207,3,0)),"",VLOOKUP($BD54,男子申込一覧表!$AT$5:$AZ$207,3,0))</f>
        <v/>
      </c>
      <c r="BF54" t="str">
        <f>IF(ISERROR(VLOOKUP($BD54,男子申込一覧表!$AT$5:$AZ$207,3,0)),"",VLOOKUP($BD54,男子申込一覧表!$AT$5:$AZ$207,4,0))</f>
        <v/>
      </c>
      <c r="BG54" t="str">
        <f>IF(ISERROR(VLOOKUP($BD54,男子申込一覧表!$AT$5:$AZ$207,3,0)),"",VLOOKUP($BD54,男子申込一覧表!$AT$5:$BC$207,10,0))</f>
        <v/>
      </c>
      <c r="BH54" t="str">
        <f>IF(ISERROR(VLOOKUP($BD54,男子申込一覧表!$AT$5:$BA$207,3,0)),"",VLOOKUP($BD54,男子申込一覧表!$AT$5:$BA$207,7,0))</f>
        <v/>
      </c>
      <c r="BI54" t="str">
        <f>IF(ISERROR(VLOOKUP($BD54,男子申込一覧表!$AT$5:$BN$207,3,0)),"",VLOOKUP($BD54,男子申込一覧表!$AT$5:$BN$207,14,0))</f>
        <v/>
      </c>
      <c r="BJ54" t="str">
        <f>IF(ISERROR(VLOOKUP($BD54,男子申込一覧表!$AT$5:$BN$207,3,0)),"",VLOOKUP($BD54,男子申込一覧表!$AT$5:$BN$207,9,0))</f>
        <v/>
      </c>
      <c r="BK54" t="str">
        <f>IF(ISERROR(VLOOKUP($BD54,男子申込一覧表!$AT$5:$BN$207,3,0)),"",VLOOKUP($BD54,男子申込一覧表!$AT$5:$BN$207,11,0))</f>
        <v/>
      </c>
      <c r="BL54">
        <f t="shared" si="57"/>
        <v>0</v>
      </c>
      <c r="BM54">
        <f t="shared" si="57"/>
        <v>0</v>
      </c>
      <c r="BN54">
        <f t="shared" si="57"/>
        <v>0</v>
      </c>
      <c r="BO54">
        <f t="shared" si="57"/>
        <v>0</v>
      </c>
      <c r="BP54">
        <f t="shared" si="57"/>
        <v>0</v>
      </c>
      <c r="BQ54">
        <f t="shared" si="57"/>
        <v>0</v>
      </c>
      <c r="BR54">
        <f t="shared" si="57"/>
        <v>0</v>
      </c>
      <c r="BS54">
        <f t="shared" si="57"/>
        <v>0</v>
      </c>
      <c r="BT54">
        <f t="shared" si="57"/>
        <v>0</v>
      </c>
      <c r="BU54">
        <f t="shared" si="57"/>
        <v>0</v>
      </c>
      <c r="BV54">
        <f t="shared" si="57"/>
        <v>0</v>
      </c>
      <c r="BW54">
        <f t="shared" si="57"/>
        <v>0</v>
      </c>
    </row>
    <row r="55" spans="1:75" ht="21.95" hidden="1" customHeight="1">
      <c r="A55" s="13" t="str">
        <f t="shared" si="39"/>
        <v/>
      </c>
      <c r="B55" s="13" t="str">
        <f t="shared" si="58"/>
        <v/>
      </c>
      <c r="C55" s="87"/>
      <c r="D55" s="30"/>
      <c r="E55" s="68"/>
      <c r="F55" s="31"/>
      <c r="G55" s="30"/>
      <c r="H55" s="30"/>
      <c r="I55" s="30"/>
      <c r="J55" s="30"/>
      <c r="K55" s="19" t="str">
        <f t="shared" si="37"/>
        <v/>
      </c>
      <c r="L55" s="15" t="str">
        <f t="shared" si="59"/>
        <v/>
      </c>
      <c r="M55" s="15" t="str">
        <f t="shared" si="2"/>
        <v>999:99.99</v>
      </c>
      <c r="O55" s="14" t="str">
        <f t="shared" si="49"/>
        <v/>
      </c>
      <c r="P55" s="14">
        <f t="shared" si="4"/>
        <v>0</v>
      </c>
      <c r="Q55" s="14" t="str">
        <f t="shared" si="50"/>
        <v/>
      </c>
      <c r="R55" s="14" t="str">
        <f t="shared" si="51"/>
        <v/>
      </c>
      <c r="S55" s="14">
        <f t="shared" si="7"/>
        <v>0</v>
      </c>
      <c r="T55" s="14">
        <f t="shared" si="8"/>
        <v>0</v>
      </c>
      <c r="U55" s="14">
        <f t="shared" si="9"/>
        <v>0</v>
      </c>
      <c r="V55" s="14">
        <f t="shared" si="10"/>
        <v>0</v>
      </c>
      <c r="W55" s="14" t="str">
        <f t="shared" si="52"/>
        <v/>
      </c>
      <c r="X55" s="14" t="str">
        <f t="shared" si="12"/>
        <v/>
      </c>
      <c r="Y55" s="14">
        <f t="shared" si="13"/>
        <v>0</v>
      </c>
      <c r="Z55" s="14">
        <f t="shared" si="14"/>
        <v>0</v>
      </c>
      <c r="AA55" s="14">
        <f t="shared" si="15"/>
        <v>0</v>
      </c>
      <c r="AB55" s="14">
        <f t="shared" si="16"/>
        <v>0</v>
      </c>
      <c r="AC55" s="14">
        <f t="shared" si="17"/>
        <v>0</v>
      </c>
      <c r="AD55" s="14">
        <f t="shared" si="18"/>
        <v>0</v>
      </c>
      <c r="AE55" s="14">
        <f t="shared" si="19"/>
        <v>0</v>
      </c>
      <c r="AF55" s="14">
        <f t="shared" si="20"/>
        <v>0</v>
      </c>
      <c r="AG55" s="14">
        <f t="shared" si="21"/>
        <v>0</v>
      </c>
      <c r="AH55" s="34" t="str">
        <f t="shared" si="22"/>
        <v/>
      </c>
      <c r="AI55" s="34" t="str">
        <f t="shared" si="23"/>
        <v/>
      </c>
      <c r="AJ55" s="34" t="str">
        <f t="shared" si="24"/>
        <v/>
      </c>
      <c r="AK55" s="34" t="str">
        <f t="shared" si="25"/>
        <v/>
      </c>
      <c r="AL55" s="34">
        <f t="shared" si="53"/>
        <v>0</v>
      </c>
      <c r="AM55" s="34">
        <f t="shared" si="54"/>
        <v>0</v>
      </c>
      <c r="AN55" s="34">
        <f t="shared" si="55"/>
        <v>0</v>
      </c>
      <c r="AO55" s="34">
        <f t="shared" si="56"/>
        <v>0</v>
      </c>
      <c r="AP55" s="34">
        <f t="shared" si="30"/>
        <v>0</v>
      </c>
      <c r="AQ55" s="34" t="str">
        <f t="shared" si="38"/>
        <v/>
      </c>
      <c r="AR55" s="14">
        <f t="shared" si="31"/>
        <v>0</v>
      </c>
      <c r="AS55" s="14" t="str">
        <f t="shared" si="32"/>
        <v/>
      </c>
      <c r="AT55" s="14" t="str">
        <f t="shared" si="33"/>
        <v/>
      </c>
      <c r="AU55" s="14" t="str">
        <f t="shared" si="34"/>
        <v/>
      </c>
      <c r="AV55" s="14" t="str">
        <f t="shared" si="35"/>
        <v/>
      </c>
      <c r="BD55">
        <v>49</v>
      </c>
      <c r="BE55" t="str">
        <f>IF(ISERROR(VLOOKUP($BD55,男子申込一覧表!$AT$5:$AZ$207,3,0)),"",VLOOKUP($BD55,男子申込一覧表!$AT$5:$AZ$207,3,0))</f>
        <v/>
      </c>
      <c r="BF55" t="str">
        <f>IF(ISERROR(VLOOKUP($BD55,男子申込一覧表!$AT$5:$AZ$207,3,0)),"",VLOOKUP($BD55,男子申込一覧表!$AT$5:$AZ$207,4,0))</f>
        <v/>
      </c>
      <c r="BG55" t="str">
        <f>IF(ISERROR(VLOOKUP($BD55,男子申込一覧表!$AT$5:$AZ$207,3,0)),"",VLOOKUP($BD55,男子申込一覧表!$AT$5:$BC$207,10,0))</f>
        <v/>
      </c>
      <c r="BH55" t="str">
        <f>IF(ISERROR(VLOOKUP($BD55,男子申込一覧表!$AT$5:$BA$207,3,0)),"",VLOOKUP($BD55,男子申込一覧表!$AT$5:$BA$207,7,0))</f>
        <v/>
      </c>
      <c r="BI55" t="str">
        <f>IF(ISERROR(VLOOKUP($BD55,男子申込一覧表!$AT$5:$BN$207,3,0)),"",VLOOKUP($BD55,男子申込一覧表!$AT$5:$BN$207,14,0))</f>
        <v/>
      </c>
      <c r="BJ55" t="str">
        <f>IF(ISERROR(VLOOKUP($BD55,男子申込一覧表!$AT$5:$BN$207,3,0)),"",VLOOKUP($BD55,男子申込一覧表!$AT$5:$BN$207,9,0))</f>
        <v/>
      </c>
      <c r="BK55" t="str">
        <f>IF(ISERROR(VLOOKUP($BD55,男子申込一覧表!$AT$5:$BN$207,3,0)),"",VLOOKUP($BD55,男子申込一覧表!$AT$5:$BN$207,11,0))</f>
        <v/>
      </c>
      <c r="BL55">
        <f t="shared" si="57"/>
        <v>0</v>
      </c>
      <c r="BM55">
        <f t="shared" si="57"/>
        <v>0</v>
      </c>
      <c r="BN55">
        <f t="shared" si="57"/>
        <v>0</v>
      </c>
      <c r="BO55">
        <f t="shared" si="57"/>
        <v>0</v>
      </c>
      <c r="BP55">
        <f t="shared" si="57"/>
        <v>0</v>
      </c>
      <c r="BQ55">
        <f t="shared" si="57"/>
        <v>0</v>
      </c>
      <c r="BR55">
        <f t="shared" si="57"/>
        <v>0</v>
      </c>
      <c r="BS55">
        <f t="shared" si="57"/>
        <v>0</v>
      </c>
      <c r="BT55">
        <f t="shared" si="57"/>
        <v>0</v>
      </c>
      <c r="BU55">
        <f t="shared" si="57"/>
        <v>0</v>
      </c>
      <c r="BV55">
        <f t="shared" si="57"/>
        <v>0</v>
      </c>
      <c r="BW55">
        <f t="shared" si="57"/>
        <v>0</v>
      </c>
    </row>
    <row r="56" spans="1:75" ht="21.95" hidden="1" customHeight="1">
      <c r="A56" s="13" t="str">
        <f t="shared" si="39"/>
        <v/>
      </c>
      <c r="B56" s="13" t="str">
        <f t="shared" ref="B56:B65" si="60">IF(D56="","",IF(W56=0,"男子",IF(W56=5,"女子",IF(W56=9,"混合","？？"))))</f>
        <v/>
      </c>
      <c r="C56" s="87"/>
      <c r="D56" s="30"/>
      <c r="E56" s="68"/>
      <c r="F56" s="31"/>
      <c r="G56" s="30"/>
      <c r="H56" s="30"/>
      <c r="I56" s="30"/>
      <c r="J56" s="30"/>
      <c r="K56" s="19" t="str">
        <f t="shared" si="37"/>
        <v/>
      </c>
      <c r="L56" s="15" t="str">
        <f t="shared" ref="L56:L65" si="61">IF(D56="","",SUM(Y56:AB56))</f>
        <v/>
      </c>
      <c r="M56" s="15" t="str">
        <f t="shared" si="2"/>
        <v>999:99.99</v>
      </c>
      <c r="O56" s="14" t="str">
        <f t="shared" si="49"/>
        <v/>
      </c>
      <c r="P56" s="14">
        <f t="shared" si="4"/>
        <v>0</v>
      </c>
      <c r="Q56" s="14" t="str">
        <f t="shared" si="50"/>
        <v/>
      </c>
      <c r="R56" s="14" t="str">
        <f t="shared" si="51"/>
        <v/>
      </c>
      <c r="S56" s="14">
        <f t="shared" ref="S56:S65" si="62">IF(G56="",0,VLOOKUP(G56,$BE$7:$BH$106,4,0))</f>
        <v>0</v>
      </c>
      <c r="T56" s="14">
        <f t="shared" ref="T56:T65" si="63">IF(H56="",0,VLOOKUP(H56,$BE$7:$BH$106,4,0))</f>
        <v>0</v>
      </c>
      <c r="U56" s="14">
        <f t="shared" ref="U56:U65" si="64">IF(I56="",0,VLOOKUP(I56,$BE$7:$BH$106,4,0))</f>
        <v>0</v>
      </c>
      <c r="V56" s="14">
        <f t="shared" ref="V56:V65" si="65">IF(J56="",0,VLOOKUP(J56,$BE$7:$BH$106,4,0))</f>
        <v>0</v>
      </c>
      <c r="W56" s="14" t="str">
        <f t="shared" si="52"/>
        <v/>
      </c>
      <c r="X56" s="14" t="str">
        <f t="shared" si="12"/>
        <v/>
      </c>
      <c r="Y56" s="14">
        <f t="shared" ref="Y56:Y65" si="66">IF(G56="",0,VLOOKUP(G56,$BE$7:$BH$106,3,0))</f>
        <v>0</v>
      </c>
      <c r="Z56" s="14">
        <f t="shared" ref="Z56:Z65" si="67">IF(H56="",0,VLOOKUP(H56,$BE$7:$BH$106,3,0))</f>
        <v>0</v>
      </c>
      <c r="AA56" s="14">
        <f t="shared" ref="AA56:AA65" si="68">IF(I56="",0,VLOOKUP(I56,$BE$7:$BH$106,3,0))</f>
        <v>0</v>
      </c>
      <c r="AB56" s="14">
        <f t="shared" ref="AB56:AB65" si="69">IF(J56="",0,VLOOKUP(J56,$BE$7:$BH$106,3,0))</f>
        <v>0</v>
      </c>
      <c r="AC56" s="14">
        <f t="shared" ref="AC56:AC65" si="70">IF(SUM(Y56:AB56)=0,0,IF(SUM(Y56:AB56)=20,5,IF(SUM(Y56:AB56)=10,9,3)))</f>
        <v>0</v>
      </c>
      <c r="AD56" s="14">
        <f t="shared" si="18"/>
        <v>0</v>
      </c>
      <c r="AE56" s="14">
        <f t="shared" si="19"/>
        <v>0</v>
      </c>
      <c r="AF56" s="14">
        <f t="shared" si="20"/>
        <v>0</v>
      </c>
      <c r="AG56" s="14">
        <f t="shared" si="21"/>
        <v>0</v>
      </c>
      <c r="AH56" s="34" t="str">
        <f t="shared" si="22"/>
        <v/>
      </c>
      <c r="AI56" s="34" t="str">
        <f t="shared" si="23"/>
        <v/>
      </c>
      <c r="AJ56" s="34" t="str">
        <f t="shared" si="24"/>
        <v/>
      </c>
      <c r="AK56" s="34" t="str">
        <f t="shared" si="25"/>
        <v/>
      </c>
      <c r="AL56" s="34">
        <f t="shared" si="53"/>
        <v>0</v>
      </c>
      <c r="AM56" s="34">
        <f t="shared" si="54"/>
        <v>0</v>
      </c>
      <c r="AN56" s="34">
        <f t="shared" si="55"/>
        <v>0</v>
      </c>
      <c r="AO56" s="34">
        <f t="shared" si="56"/>
        <v>0</v>
      </c>
      <c r="AP56" s="34">
        <f t="shared" si="30"/>
        <v>0</v>
      </c>
      <c r="AQ56" s="34" t="str">
        <f t="shared" si="38"/>
        <v/>
      </c>
      <c r="AR56" s="14">
        <f t="shared" si="31"/>
        <v>0</v>
      </c>
      <c r="AS56" s="14" t="str">
        <f t="shared" si="32"/>
        <v/>
      </c>
      <c r="AT56" s="14" t="str">
        <f t="shared" si="33"/>
        <v/>
      </c>
      <c r="AU56" s="14" t="str">
        <f t="shared" si="34"/>
        <v/>
      </c>
      <c r="AV56" s="14" t="str">
        <f t="shared" si="35"/>
        <v/>
      </c>
      <c r="BD56">
        <v>50</v>
      </c>
      <c r="BE56" t="str">
        <f>IF(ISERROR(VLOOKUP($BD56,男子申込一覧表!$AT$5:$AZ$207,3,0)),"",VLOOKUP($BD56,男子申込一覧表!$AT$5:$AZ$207,3,0))</f>
        <v/>
      </c>
      <c r="BF56" t="str">
        <f>IF(ISERROR(VLOOKUP($BD56,男子申込一覧表!$AT$5:$AZ$207,3,0)),"",VLOOKUP($BD56,男子申込一覧表!$AT$5:$AZ$207,4,0))</f>
        <v/>
      </c>
      <c r="BG56" t="str">
        <f>IF(ISERROR(VLOOKUP($BD56,男子申込一覧表!$AT$5:$AZ$207,3,0)),"",VLOOKUP($BD56,男子申込一覧表!$AT$5:$BC$207,10,0))</f>
        <v/>
      </c>
      <c r="BH56" t="str">
        <f>IF(ISERROR(VLOOKUP($BD56,男子申込一覧表!$AT$5:$BA$207,3,0)),"",VLOOKUP($BD56,男子申込一覧表!$AT$5:$BA$207,7,0))</f>
        <v/>
      </c>
      <c r="BI56" t="str">
        <f>IF(ISERROR(VLOOKUP($BD56,男子申込一覧表!$AT$5:$BN$207,3,0)),"",VLOOKUP($BD56,男子申込一覧表!$AT$5:$BN$207,14,0))</f>
        <v/>
      </c>
      <c r="BJ56" t="str">
        <f>IF(ISERROR(VLOOKUP($BD56,男子申込一覧表!$AT$5:$BN$207,3,0)),"",VLOOKUP($BD56,男子申込一覧表!$AT$5:$BN$207,9,0))</f>
        <v/>
      </c>
      <c r="BK56" t="str">
        <f>IF(ISERROR(VLOOKUP($BD56,男子申込一覧表!$AT$5:$BN$207,3,0)),"",VLOOKUP($BD56,男子申込一覧表!$AT$5:$BN$207,11,0))</f>
        <v/>
      </c>
      <c r="BL56">
        <f t="shared" si="57"/>
        <v>0</v>
      </c>
      <c r="BM56">
        <f t="shared" si="57"/>
        <v>0</v>
      </c>
      <c r="BN56">
        <f t="shared" si="57"/>
        <v>0</v>
      </c>
      <c r="BO56">
        <f t="shared" si="57"/>
        <v>0</v>
      </c>
      <c r="BP56">
        <f t="shared" si="57"/>
        <v>0</v>
      </c>
      <c r="BQ56">
        <f t="shared" si="57"/>
        <v>0</v>
      </c>
      <c r="BR56">
        <f t="shared" si="57"/>
        <v>0</v>
      </c>
      <c r="BS56">
        <f t="shared" si="57"/>
        <v>0</v>
      </c>
      <c r="BT56">
        <f t="shared" si="57"/>
        <v>0</v>
      </c>
      <c r="BU56">
        <f t="shared" si="57"/>
        <v>0</v>
      </c>
      <c r="BV56">
        <f t="shared" si="57"/>
        <v>0</v>
      </c>
      <c r="BW56">
        <f t="shared" si="57"/>
        <v>0</v>
      </c>
    </row>
    <row r="57" spans="1:75" ht="21.95" hidden="1" customHeight="1">
      <c r="A57" s="13" t="str">
        <f t="shared" si="39"/>
        <v/>
      </c>
      <c r="B57" s="13" t="str">
        <f t="shared" si="60"/>
        <v/>
      </c>
      <c r="C57" s="87"/>
      <c r="D57" s="30"/>
      <c r="E57" s="68"/>
      <c r="F57" s="31"/>
      <c r="G57" s="30"/>
      <c r="H57" s="30"/>
      <c r="I57" s="30"/>
      <c r="J57" s="30"/>
      <c r="K57" s="19" t="str">
        <f t="shared" si="37"/>
        <v/>
      </c>
      <c r="L57" s="15" t="str">
        <f t="shared" si="61"/>
        <v/>
      </c>
      <c r="M57" s="15" t="str">
        <f t="shared" si="2"/>
        <v>999:99.99</v>
      </c>
      <c r="O57" s="14" t="str">
        <f t="shared" si="49"/>
        <v/>
      </c>
      <c r="P57" s="14">
        <f t="shared" si="4"/>
        <v>0</v>
      </c>
      <c r="Q57" s="14" t="str">
        <f t="shared" si="50"/>
        <v/>
      </c>
      <c r="R57" s="14" t="str">
        <f t="shared" si="51"/>
        <v/>
      </c>
      <c r="S57" s="14">
        <f t="shared" si="62"/>
        <v>0</v>
      </c>
      <c r="T57" s="14">
        <f t="shared" si="63"/>
        <v>0</v>
      </c>
      <c r="U57" s="14">
        <f t="shared" si="64"/>
        <v>0</v>
      </c>
      <c r="V57" s="14">
        <f t="shared" si="65"/>
        <v>0</v>
      </c>
      <c r="W57" s="14" t="str">
        <f t="shared" si="52"/>
        <v/>
      </c>
      <c r="X57" s="14" t="str">
        <f t="shared" si="12"/>
        <v/>
      </c>
      <c r="Y57" s="14">
        <f t="shared" si="66"/>
        <v>0</v>
      </c>
      <c r="Z57" s="14">
        <f t="shared" si="67"/>
        <v>0</v>
      </c>
      <c r="AA57" s="14">
        <f t="shared" si="68"/>
        <v>0</v>
      </c>
      <c r="AB57" s="14">
        <f t="shared" si="69"/>
        <v>0</v>
      </c>
      <c r="AC57" s="14">
        <f t="shared" si="70"/>
        <v>0</v>
      </c>
      <c r="AD57" s="14">
        <f t="shared" si="18"/>
        <v>0</v>
      </c>
      <c r="AE57" s="14">
        <f t="shared" si="19"/>
        <v>0</v>
      </c>
      <c r="AF57" s="14">
        <f t="shared" si="20"/>
        <v>0</v>
      </c>
      <c r="AG57" s="14">
        <f t="shared" si="21"/>
        <v>0</v>
      </c>
      <c r="AH57" s="34" t="str">
        <f t="shared" si="22"/>
        <v/>
      </c>
      <c r="AI57" s="34" t="str">
        <f t="shared" si="23"/>
        <v/>
      </c>
      <c r="AJ57" s="34" t="str">
        <f t="shared" si="24"/>
        <v/>
      </c>
      <c r="AK57" s="34" t="str">
        <f t="shared" si="25"/>
        <v/>
      </c>
      <c r="AL57" s="34">
        <f t="shared" si="53"/>
        <v>0</v>
      </c>
      <c r="AM57" s="34">
        <f t="shared" si="54"/>
        <v>0</v>
      </c>
      <c r="AN57" s="34">
        <f t="shared" si="55"/>
        <v>0</v>
      </c>
      <c r="AO57" s="34">
        <f t="shared" si="56"/>
        <v>0</v>
      </c>
      <c r="AP57" s="34">
        <f t="shared" si="30"/>
        <v>0</v>
      </c>
      <c r="AQ57" s="34" t="str">
        <f t="shared" si="38"/>
        <v/>
      </c>
      <c r="AR57" s="14">
        <f t="shared" si="31"/>
        <v>0</v>
      </c>
      <c r="AS57" s="14" t="str">
        <f t="shared" si="32"/>
        <v/>
      </c>
      <c r="AT57" s="14" t="str">
        <f t="shared" si="33"/>
        <v/>
      </c>
      <c r="AU57" s="14" t="str">
        <f t="shared" si="34"/>
        <v/>
      </c>
      <c r="AV57" s="14" t="str">
        <f t="shared" si="35"/>
        <v/>
      </c>
      <c r="BD57">
        <v>51</v>
      </c>
      <c r="BE57" t="str">
        <f>IF(ISERROR(VLOOKUP($BD57,男子申込一覧表!$AT$5:$AZ$207,3,0)),"",VLOOKUP($BD57,男子申込一覧表!$AT$5:$AZ$207,3,0))</f>
        <v/>
      </c>
      <c r="BF57" t="str">
        <f>IF(ISERROR(VLOOKUP($BD57,男子申込一覧表!$AT$5:$AZ$207,3,0)),"",VLOOKUP($BD57,男子申込一覧表!$AT$5:$AZ$207,4,0))</f>
        <v/>
      </c>
      <c r="BG57" t="str">
        <f>IF(ISERROR(VLOOKUP($BD57,男子申込一覧表!$AT$5:$AZ$207,3,0)),"",VLOOKUP($BD57,男子申込一覧表!$AT$5:$BC$207,10,0))</f>
        <v/>
      </c>
      <c r="BH57" t="str">
        <f>IF(ISERROR(VLOOKUP($BD57,男子申込一覧表!$AT$5:$BA$207,3,0)),"",VLOOKUP($BD57,男子申込一覧表!$AT$5:$BA$207,7,0))</f>
        <v/>
      </c>
      <c r="BI57" t="str">
        <f>IF(ISERROR(VLOOKUP($BD57,男子申込一覧表!$AT$5:$BN$207,3,0)),"",VLOOKUP($BD57,男子申込一覧表!$AT$5:$BN$207,14,0))</f>
        <v/>
      </c>
      <c r="BJ57" t="str">
        <f>IF(ISERROR(VLOOKUP($BD57,男子申込一覧表!$AT$5:$BN$207,3,0)),"",VLOOKUP($BD57,男子申込一覧表!$AT$5:$BN$207,9,0))</f>
        <v/>
      </c>
      <c r="BK57" t="str">
        <f>IF(ISERROR(VLOOKUP($BD57,男子申込一覧表!$AT$5:$BN$207,3,0)),"",VLOOKUP($BD57,男子申込一覧表!$AT$5:$BN$207,11,0))</f>
        <v/>
      </c>
      <c r="BL57">
        <f t="shared" si="57"/>
        <v>0</v>
      </c>
      <c r="BM57">
        <f t="shared" si="57"/>
        <v>0</v>
      </c>
      <c r="BN57">
        <f t="shared" si="57"/>
        <v>0</v>
      </c>
      <c r="BO57">
        <f t="shared" si="57"/>
        <v>0</v>
      </c>
      <c r="BP57">
        <f t="shared" si="57"/>
        <v>0</v>
      </c>
      <c r="BQ57">
        <f t="shared" si="57"/>
        <v>0</v>
      </c>
      <c r="BR57">
        <f t="shared" si="57"/>
        <v>0</v>
      </c>
      <c r="BS57">
        <f t="shared" si="57"/>
        <v>0</v>
      </c>
      <c r="BT57">
        <f t="shared" si="57"/>
        <v>0</v>
      </c>
      <c r="BU57">
        <f t="shared" si="57"/>
        <v>0</v>
      </c>
      <c r="BV57">
        <f t="shared" si="57"/>
        <v>0</v>
      </c>
      <c r="BW57">
        <f t="shared" si="57"/>
        <v>0</v>
      </c>
    </row>
    <row r="58" spans="1:75" ht="21.95" hidden="1" customHeight="1">
      <c r="A58" s="13" t="str">
        <f t="shared" si="39"/>
        <v/>
      </c>
      <c r="B58" s="13" t="str">
        <f t="shared" si="60"/>
        <v/>
      </c>
      <c r="C58" s="87"/>
      <c r="D58" s="30"/>
      <c r="E58" s="68"/>
      <c r="F58" s="31"/>
      <c r="G58" s="30"/>
      <c r="H58" s="30"/>
      <c r="I58" s="30"/>
      <c r="J58" s="30"/>
      <c r="K58" s="19" t="str">
        <f t="shared" si="37"/>
        <v/>
      </c>
      <c r="L58" s="15" t="str">
        <f t="shared" si="61"/>
        <v/>
      </c>
      <c r="M58" s="15" t="str">
        <f t="shared" si="2"/>
        <v>999:99.99</v>
      </c>
      <c r="O58" s="14" t="str">
        <f t="shared" si="49"/>
        <v/>
      </c>
      <c r="P58" s="14">
        <f t="shared" si="4"/>
        <v>0</v>
      </c>
      <c r="Q58" s="14" t="str">
        <f t="shared" si="50"/>
        <v/>
      </c>
      <c r="R58" s="14" t="str">
        <f t="shared" si="51"/>
        <v/>
      </c>
      <c r="S58" s="14">
        <f t="shared" si="62"/>
        <v>0</v>
      </c>
      <c r="T58" s="14">
        <f t="shared" si="63"/>
        <v>0</v>
      </c>
      <c r="U58" s="14">
        <f t="shared" si="64"/>
        <v>0</v>
      </c>
      <c r="V58" s="14">
        <f t="shared" si="65"/>
        <v>0</v>
      </c>
      <c r="W58" s="14" t="str">
        <f t="shared" si="52"/>
        <v/>
      </c>
      <c r="X58" s="14" t="str">
        <f t="shared" si="12"/>
        <v/>
      </c>
      <c r="Y58" s="14">
        <f t="shared" si="66"/>
        <v>0</v>
      </c>
      <c r="Z58" s="14">
        <f t="shared" si="67"/>
        <v>0</v>
      </c>
      <c r="AA58" s="14">
        <f t="shared" si="68"/>
        <v>0</v>
      </c>
      <c r="AB58" s="14">
        <f t="shared" si="69"/>
        <v>0</v>
      </c>
      <c r="AC58" s="14">
        <f t="shared" si="70"/>
        <v>0</v>
      </c>
      <c r="AD58" s="14">
        <f t="shared" si="18"/>
        <v>0</v>
      </c>
      <c r="AE58" s="14">
        <f t="shared" si="19"/>
        <v>0</v>
      </c>
      <c r="AF58" s="14">
        <f t="shared" si="20"/>
        <v>0</v>
      </c>
      <c r="AG58" s="14">
        <f t="shared" si="21"/>
        <v>0</v>
      </c>
      <c r="AH58" s="34" t="str">
        <f t="shared" si="22"/>
        <v/>
      </c>
      <c r="AI58" s="34" t="str">
        <f t="shared" si="23"/>
        <v/>
      </c>
      <c r="AJ58" s="34" t="str">
        <f t="shared" si="24"/>
        <v/>
      </c>
      <c r="AK58" s="34" t="str">
        <f t="shared" si="25"/>
        <v/>
      </c>
      <c r="AL58" s="34">
        <f t="shared" si="53"/>
        <v>0</v>
      </c>
      <c r="AM58" s="34">
        <f t="shared" si="54"/>
        <v>0</v>
      </c>
      <c r="AN58" s="34">
        <f t="shared" si="55"/>
        <v>0</v>
      </c>
      <c r="AO58" s="34">
        <f t="shared" si="56"/>
        <v>0</v>
      </c>
      <c r="AP58" s="34">
        <f t="shared" si="30"/>
        <v>0</v>
      </c>
      <c r="AQ58" s="34" t="str">
        <f t="shared" si="38"/>
        <v/>
      </c>
      <c r="AR58" s="14">
        <f t="shared" si="31"/>
        <v>0</v>
      </c>
      <c r="AS58" s="14" t="str">
        <f t="shared" si="32"/>
        <v/>
      </c>
      <c r="AT58" s="14" t="str">
        <f t="shared" si="33"/>
        <v/>
      </c>
      <c r="AU58" s="14" t="str">
        <f t="shared" si="34"/>
        <v/>
      </c>
      <c r="AV58" s="14" t="str">
        <f t="shared" si="35"/>
        <v/>
      </c>
      <c r="BD58">
        <v>52</v>
      </c>
      <c r="BE58" t="str">
        <f>IF(ISERROR(VLOOKUP($BD58,男子申込一覧表!$AT$5:$AZ$207,3,0)),"",VLOOKUP($BD58,男子申込一覧表!$AT$5:$AZ$207,3,0))</f>
        <v/>
      </c>
      <c r="BF58" t="str">
        <f>IF(ISERROR(VLOOKUP($BD58,男子申込一覧表!$AT$5:$AZ$207,3,0)),"",VLOOKUP($BD58,男子申込一覧表!$AT$5:$AZ$207,4,0))</f>
        <v/>
      </c>
      <c r="BG58" t="str">
        <f>IF(ISERROR(VLOOKUP($BD58,男子申込一覧表!$AT$5:$AZ$207,3,0)),"",VLOOKUP($BD58,男子申込一覧表!$AT$5:$BC$207,10,0))</f>
        <v/>
      </c>
      <c r="BH58" t="str">
        <f>IF(ISERROR(VLOOKUP($BD58,男子申込一覧表!$AT$5:$BA$207,3,0)),"",VLOOKUP($BD58,男子申込一覧表!$AT$5:$BA$207,7,0))</f>
        <v/>
      </c>
      <c r="BI58" t="str">
        <f>IF(ISERROR(VLOOKUP($BD58,男子申込一覧表!$AT$5:$BN$207,3,0)),"",VLOOKUP($BD58,男子申込一覧表!$AT$5:$BN$207,14,0))</f>
        <v/>
      </c>
      <c r="BJ58" t="str">
        <f>IF(ISERROR(VLOOKUP($BD58,男子申込一覧表!$AT$5:$BN$207,3,0)),"",VLOOKUP($BD58,男子申込一覧表!$AT$5:$BN$207,9,0))</f>
        <v/>
      </c>
      <c r="BK58" t="str">
        <f>IF(ISERROR(VLOOKUP($BD58,男子申込一覧表!$AT$5:$BN$207,3,0)),"",VLOOKUP($BD58,男子申込一覧表!$AT$5:$BN$207,11,0))</f>
        <v/>
      </c>
      <c r="BL58">
        <f t="shared" si="57"/>
        <v>0</v>
      </c>
      <c r="BM58">
        <f t="shared" si="57"/>
        <v>0</v>
      </c>
      <c r="BN58">
        <f t="shared" si="57"/>
        <v>0</v>
      </c>
      <c r="BO58">
        <f t="shared" si="57"/>
        <v>0</v>
      </c>
      <c r="BP58">
        <f t="shared" si="57"/>
        <v>0</v>
      </c>
      <c r="BQ58">
        <f t="shared" si="57"/>
        <v>0</v>
      </c>
      <c r="BR58">
        <f t="shared" si="57"/>
        <v>0</v>
      </c>
      <c r="BS58">
        <f t="shared" si="57"/>
        <v>0</v>
      </c>
      <c r="BT58">
        <f t="shared" si="57"/>
        <v>0</v>
      </c>
      <c r="BU58">
        <f t="shared" si="57"/>
        <v>0</v>
      </c>
      <c r="BV58">
        <f t="shared" si="57"/>
        <v>0</v>
      </c>
      <c r="BW58">
        <f t="shared" si="57"/>
        <v>0</v>
      </c>
    </row>
    <row r="59" spans="1:75" ht="21.95" hidden="1" customHeight="1">
      <c r="A59" s="13" t="str">
        <f t="shared" si="39"/>
        <v/>
      </c>
      <c r="B59" s="13" t="str">
        <f t="shared" si="60"/>
        <v/>
      </c>
      <c r="C59" s="87"/>
      <c r="D59" s="30"/>
      <c r="E59" s="68"/>
      <c r="F59" s="31"/>
      <c r="G59" s="30"/>
      <c r="H59" s="30"/>
      <c r="I59" s="30"/>
      <c r="J59" s="30"/>
      <c r="K59" s="19" t="str">
        <f t="shared" si="37"/>
        <v/>
      </c>
      <c r="L59" s="15" t="str">
        <f t="shared" si="61"/>
        <v/>
      </c>
      <c r="M59" s="15" t="str">
        <f t="shared" si="2"/>
        <v>999:99.99</v>
      </c>
      <c r="O59" s="14" t="str">
        <f t="shared" si="49"/>
        <v/>
      </c>
      <c r="P59" s="14">
        <f t="shared" si="4"/>
        <v>0</v>
      </c>
      <c r="Q59" s="14" t="str">
        <f t="shared" si="50"/>
        <v/>
      </c>
      <c r="R59" s="14" t="str">
        <f t="shared" si="51"/>
        <v/>
      </c>
      <c r="S59" s="14">
        <f t="shared" si="62"/>
        <v>0</v>
      </c>
      <c r="T59" s="14">
        <f t="shared" si="63"/>
        <v>0</v>
      </c>
      <c r="U59" s="14">
        <f t="shared" si="64"/>
        <v>0</v>
      </c>
      <c r="V59" s="14">
        <f t="shared" si="65"/>
        <v>0</v>
      </c>
      <c r="W59" s="14" t="str">
        <f t="shared" si="52"/>
        <v/>
      </c>
      <c r="X59" s="14" t="str">
        <f t="shared" si="12"/>
        <v/>
      </c>
      <c r="Y59" s="14">
        <f t="shared" si="66"/>
        <v>0</v>
      </c>
      <c r="Z59" s="14">
        <f t="shared" si="67"/>
        <v>0</v>
      </c>
      <c r="AA59" s="14">
        <f t="shared" si="68"/>
        <v>0</v>
      </c>
      <c r="AB59" s="14">
        <f t="shared" si="69"/>
        <v>0</v>
      </c>
      <c r="AC59" s="14">
        <f t="shared" si="70"/>
        <v>0</v>
      </c>
      <c r="AD59" s="14">
        <f t="shared" si="18"/>
        <v>0</v>
      </c>
      <c r="AE59" s="14">
        <f t="shared" si="19"/>
        <v>0</v>
      </c>
      <c r="AF59" s="14">
        <f t="shared" si="20"/>
        <v>0</v>
      </c>
      <c r="AG59" s="14">
        <f t="shared" si="21"/>
        <v>0</v>
      </c>
      <c r="AH59" s="34" t="str">
        <f t="shared" si="22"/>
        <v/>
      </c>
      <c r="AI59" s="34" t="str">
        <f t="shared" si="23"/>
        <v/>
      </c>
      <c r="AJ59" s="34" t="str">
        <f t="shared" si="24"/>
        <v/>
      </c>
      <c r="AK59" s="34" t="str">
        <f t="shared" si="25"/>
        <v/>
      </c>
      <c r="AL59" s="34">
        <f t="shared" si="53"/>
        <v>0</v>
      </c>
      <c r="AM59" s="34">
        <f t="shared" si="54"/>
        <v>0</v>
      </c>
      <c r="AN59" s="34">
        <f t="shared" si="55"/>
        <v>0</v>
      </c>
      <c r="AO59" s="34">
        <f t="shared" si="56"/>
        <v>0</v>
      </c>
      <c r="AP59" s="34">
        <f t="shared" si="30"/>
        <v>0</v>
      </c>
      <c r="AQ59" s="34" t="str">
        <f t="shared" si="38"/>
        <v/>
      </c>
      <c r="AR59" s="14">
        <f t="shared" si="31"/>
        <v>0</v>
      </c>
      <c r="AS59" s="14" t="str">
        <f t="shared" si="32"/>
        <v/>
      </c>
      <c r="AT59" s="14" t="str">
        <f t="shared" si="33"/>
        <v/>
      </c>
      <c r="AU59" s="14" t="str">
        <f t="shared" si="34"/>
        <v/>
      </c>
      <c r="AV59" s="14" t="str">
        <f t="shared" si="35"/>
        <v/>
      </c>
      <c r="BD59">
        <v>53</v>
      </c>
      <c r="BE59" t="str">
        <f>IF(ISERROR(VLOOKUP($BD59,男子申込一覧表!$AT$5:$AZ$207,3,0)),"",VLOOKUP($BD59,男子申込一覧表!$AT$5:$AZ$207,3,0))</f>
        <v/>
      </c>
      <c r="BF59" t="str">
        <f>IF(ISERROR(VLOOKUP($BD59,男子申込一覧表!$AT$5:$AZ$207,3,0)),"",VLOOKUP($BD59,男子申込一覧表!$AT$5:$AZ$207,4,0))</f>
        <v/>
      </c>
      <c r="BG59" t="str">
        <f>IF(ISERROR(VLOOKUP($BD59,男子申込一覧表!$AT$5:$AZ$207,3,0)),"",VLOOKUP($BD59,男子申込一覧表!$AT$5:$BC$207,10,0))</f>
        <v/>
      </c>
      <c r="BH59" t="str">
        <f>IF(ISERROR(VLOOKUP($BD59,男子申込一覧表!$AT$5:$BA$207,3,0)),"",VLOOKUP($BD59,男子申込一覧表!$AT$5:$BA$207,7,0))</f>
        <v/>
      </c>
      <c r="BI59" t="str">
        <f>IF(ISERROR(VLOOKUP($BD59,男子申込一覧表!$AT$5:$BN$207,3,0)),"",VLOOKUP($BD59,男子申込一覧表!$AT$5:$BN$207,14,0))</f>
        <v/>
      </c>
      <c r="BJ59" t="str">
        <f>IF(ISERROR(VLOOKUP($BD59,男子申込一覧表!$AT$5:$BN$207,3,0)),"",VLOOKUP($BD59,男子申込一覧表!$AT$5:$BN$207,9,0))</f>
        <v/>
      </c>
      <c r="BK59" t="str">
        <f>IF(ISERROR(VLOOKUP($BD59,男子申込一覧表!$AT$5:$BN$207,3,0)),"",VLOOKUP($BD59,男子申込一覧表!$AT$5:$BN$207,11,0))</f>
        <v/>
      </c>
      <c r="BL59">
        <f t="shared" si="57"/>
        <v>0</v>
      </c>
      <c r="BM59">
        <f t="shared" si="57"/>
        <v>0</v>
      </c>
      <c r="BN59">
        <f t="shared" si="57"/>
        <v>0</v>
      </c>
      <c r="BO59">
        <f t="shared" si="57"/>
        <v>0</v>
      </c>
      <c r="BP59">
        <f t="shared" si="57"/>
        <v>0</v>
      </c>
      <c r="BQ59">
        <f t="shared" si="57"/>
        <v>0</v>
      </c>
      <c r="BR59">
        <f t="shared" si="57"/>
        <v>0</v>
      </c>
      <c r="BS59">
        <f t="shared" si="57"/>
        <v>0</v>
      </c>
      <c r="BT59">
        <f t="shared" si="57"/>
        <v>0</v>
      </c>
      <c r="BU59">
        <f t="shared" si="57"/>
        <v>0</v>
      </c>
      <c r="BV59">
        <f t="shared" si="57"/>
        <v>0</v>
      </c>
      <c r="BW59">
        <f t="shared" si="57"/>
        <v>0</v>
      </c>
    </row>
    <row r="60" spans="1:75" ht="21.95" hidden="1" customHeight="1">
      <c r="A60" s="13" t="str">
        <f t="shared" si="39"/>
        <v/>
      </c>
      <c r="B60" s="13" t="str">
        <f t="shared" si="60"/>
        <v/>
      </c>
      <c r="C60" s="87"/>
      <c r="D60" s="30"/>
      <c r="E60" s="68"/>
      <c r="F60" s="31"/>
      <c r="G60" s="30"/>
      <c r="H60" s="30"/>
      <c r="I60" s="30"/>
      <c r="J60" s="30"/>
      <c r="K60" s="19" t="str">
        <f t="shared" si="37"/>
        <v/>
      </c>
      <c r="L60" s="15" t="str">
        <f t="shared" si="61"/>
        <v/>
      </c>
      <c r="M60" s="15" t="str">
        <f t="shared" si="2"/>
        <v>999:99.99</v>
      </c>
      <c r="O60" s="14" t="str">
        <f t="shared" si="49"/>
        <v/>
      </c>
      <c r="P60" s="14">
        <f t="shared" si="4"/>
        <v>0</v>
      </c>
      <c r="Q60" s="14" t="str">
        <f t="shared" si="50"/>
        <v/>
      </c>
      <c r="R60" s="14" t="str">
        <f t="shared" si="51"/>
        <v/>
      </c>
      <c r="S60" s="14">
        <f t="shared" si="62"/>
        <v>0</v>
      </c>
      <c r="T60" s="14">
        <f t="shared" si="63"/>
        <v>0</v>
      </c>
      <c r="U60" s="14">
        <f t="shared" si="64"/>
        <v>0</v>
      </c>
      <c r="V60" s="14">
        <f t="shared" si="65"/>
        <v>0</v>
      </c>
      <c r="W60" s="14" t="str">
        <f t="shared" si="52"/>
        <v/>
      </c>
      <c r="X60" s="14" t="str">
        <f t="shared" si="12"/>
        <v/>
      </c>
      <c r="Y60" s="14">
        <f t="shared" si="66"/>
        <v>0</v>
      </c>
      <c r="Z60" s="14">
        <f t="shared" si="67"/>
        <v>0</v>
      </c>
      <c r="AA60" s="14">
        <f t="shared" si="68"/>
        <v>0</v>
      </c>
      <c r="AB60" s="14">
        <f t="shared" si="69"/>
        <v>0</v>
      </c>
      <c r="AC60" s="14">
        <f t="shared" si="70"/>
        <v>0</v>
      </c>
      <c r="AD60" s="14">
        <f t="shared" si="18"/>
        <v>0</v>
      </c>
      <c r="AE60" s="14">
        <f t="shared" si="19"/>
        <v>0</v>
      </c>
      <c r="AF60" s="14">
        <f t="shared" si="20"/>
        <v>0</v>
      </c>
      <c r="AG60" s="14">
        <f t="shared" si="21"/>
        <v>0</v>
      </c>
      <c r="AH60" s="34" t="str">
        <f t="shared" si="22"/>
        <v/>
      </c>
      <c r="AI60" s="34" t="str">
        <f t="shared" si="23"/>
        <v/>
      </c>
      <c r="AJ60" s="34" t="str">
        <f t="shared" si="24"/>
        <v/>
      </c>
      <c r="AK60" s="34" t="str">
        <f t="shared" si="25"/>
        <v/>
      </c>
      <c r="AL60" s="34">
        <f t="shared" si="53"/>
        <v>0</v>
      </c>
      <c r="AM60" s="34">
        <f t="shared" si="54"/>
        <v>0</v>
      </c>
      <c r="AN60" s="34">
        <f t="shared" si="55"/>
        <v>0</v>
      </c>
      <c r="AO60" s="34">
        <f t="shared" si="56"/>
        <v>0</v>
      </c>
      <c r="AP60" s="34">
        <f t="shared" si="30"/>
        <v>0</v>
      </c>
      <c r="AQ60" s="34" t="str">
        <f t="shared" si="38"/>
        <v/>
      </c>
      <c r="AR60" s="14">
        <f t="shared" si="31"/>
        <v>0</v>
      </c>
      <c r="AS60" s="14" t="str">
        <f t="shared" si="32"/>
        <v/>
      </c>
      <c r="AT60" s="14" t="str">
        <f t="shared" si="33"/>
        <v/>
      </c>
      <c r="AU60" s="14" t="str">
        <f t="shared" si="34"/>
        <v/>
      </c>
      <c r="AV60" s="14" t="str">
        <f t="shared" si="35"/>
        <v/>
      </c>
      <c r="BD60">
        <v>54</v>
      </c>
      <c r="BE60" t="str">
        <f>IF(ISERROR(VLOOKUP($BD60,男子申込一覧表!$AT$5:$AZ$207,3,0)),"",VLOOKUP($BD60,男子申込一覧表!$AT$5:$AZ$207,3,0))</f>
        <v/>
      </c>
      <c r="BF60" t="str">
        <f>IF(ISERROR(VLOOKUP($BD60,男子申込一覧表!$AT$5:$AZ$207,3,0)),"",VLOOKUP($BD60,男子申込一覧表!$AT$5:$AZ$207,4,0))</f>
        <v/>
      </c>
      <c r="BG60" t="str">
        <f>IF(ISERROR(VLOOKUP($BD60,男子申込一覧表!$AT$5:$AZ$207,3,0)),"",VLOOKUP($BD60,男子申込一覧表!$AT$5:$BC$207,10,0))</f>
        <v/>
      </c>
      <c r="BH60" t="str">
        <f>IF(ISERROR(VLOOKUP($BD60,男子申込一覧表!$AT$5:$BA$207,3,0)),"",VLOOKUP($BD60,男子申込一覧表!$AT$5:$BA$207,7,0))</f>
        <v/>
      </c>
      <c r="BI60" t="str">
        <f>IF(ISERROR(VLOOKUP($BD60,男子申込一覧表!$AT$5:$BN$207,3,0)),"",VLOOKUP($BD60,男子申込一覧表!$AT$5:$BN$207,14,0))</f>
        <v/>
      </c>
      <c r="BJ60" t="str">
        <f>IF(ISERROR(VLOOKUP($BD60,男子申込一覧表!$AT$5:$BN$207,3,0)),"",VLOOKUP($BD60,男子申込一覧表!$AT$5:$BN$207,9,0))</f>
        <v/>
      </c>
      <c r="BK60" t="str">
        <f>IF(ISERROR(VLOOKUP($BD60,男子申込一覧表!$AT$5:$BN$207,3,0)),"",VLOOKUP($BD60,男子申込一覧表!$AT$5:$BN$207,11,0))</f>
        <v/>
      </c>
      <c r="BL60">
        <f t="shared" si="57"/>
        <v>0</v>
      </c>
      <c r="BM60">
        <f t="shared" si="57"/>
        <v>0</v>
      </c>
      <c r="BN60">
        <f t="shared" si="57"/>
        <v>0</v>
      </c>
      <c r="BO60">
        <f t="shared" si="57"/>
        <v>0</v>
      </c>
      <c r="BP60">
        <f t="shared" si="57"/>
        <v>0</v>
      </c>
      <c r="BQ60">
        <f t="shared" si="57"/>
        <v>0</v>
      </c>
      <c r="BR60">
        <f t="shared" si="57"/>
        <v>0</v>
      </c>
      <c r="BS60">
        <f t="shared" si="57"/>
        <v>0</v>
      </c>
      <c r="BT60">
        <f t="shared" si="57"/>
        <v>0</v>
      </c>
      <c r="BU60">
        <f t="shared" si="57"/>
        <v>0</v>
      </c>
      <c r="BV60">
        <f t="shared" si="57"/>
        <v>0</v>
      </c>
      <c r="BW60">
        <f t="shared" si="57"/>
        <v>0</v>
      </c>
    </row>
    <row r="61" spans="1:75" ht="21.95" hidden="1" customHeight="1">
      <c r="A61" s="13" t="str">
        <f t="shared" si="39"/>
        <v/>
      </c>
      <c r="B61" s="13" t="str">
        <f t="shared" si="60"/>
        <v/>
      </c>
      <c r="C61" s="87"/>
      <c r="D61" s="30"/>
      <c r="E61" s="68"/>
      <c r="F61" s="31"/>
      <c r="G61" s="30"/>
      <c r="H61" s="30"/>
      <c r="I61" s="30"/>
      <c r="J61" s="30"/>
      <c r="K61" s="19" t="str">
        <f t="shared" si="37"/>
        <v/>
      </c>
      <c r="L61" s="15" t="str">
        <f t="shared" si="61"/>
        <v/>
      </c>
      <c r="M61" s="15" t="str">
        <f t="shared" si="2"/>
        <v>999:99.99</v>
      </c>
      <c r="O61" s="14" t="str">
        <f t="shared" si="49"/>
        <v/>
      </c>
      <c r="P61" s="14">
        <f t="shared" si="4"/>
        <v>0</v>
      </c>
      <c r="Q61" s="14" t="str">
        <f t="shared" si="50"/>
        <v/>
      </c>
      <c r="R61" s="14" t="str">
        <f t="shared" si="51"/>
        <v/>
      </c>
      <c r="S61" s="14">
        <f t="shared" si="62"/>
        <v>0</v>
      </c>
      <c r="T61" s="14">
        <f t="shared" si="63"/>
        <v>0</v>
      </c>
      <c r="U61" s="14">
        <f t="shared" si="64"/>
        <v>0</v>
      </c>
      <c r="V61" s="14">
        <f t="shared" si="65"/>
        <v>0</v>
      </c>
      <c r="W61" s="14" t="str">
        <f t="shared" si="52"/>
        <v/>
      </c>
      <c r="X61" s="14" t="str">
        <f t="shared" si="12"/>
        <v/>
      </c>
      <c r="Y61" s="14">
        <f t="shared" si="66"/>
        <v>0</v>
      </c>
      <c r="Z61" s="14">
        <f t="shared" si="67"/>
        <v>0</v>
      </c>
      <c r="AA61" s="14">
        <f t="shared" si="68"/>
        <v>0</v>
      </c>
      <c r="AB61" s="14">
        <f t="shared" si="69"/>
        <v>0</v>
      </c>
      <c r="AC61" s="14">
        <f t="shared" si="70"/>
        <v>0</v>
      </c>
      <c r="AD61" s="14">
        <f t="shared" si="18"/>
        <v>0</v>
      </c>
      <c r="AE61" s="14">
        <f t="shared" si="19"/>
        <v>0</v>
      </c>
      <c r="AF61" s="14">
        <f t="shared" si="20"/>
        <v>0</v>
      </c>
      <c r="AG61" s="14">
        <f t="shared" si="21"/>
        <v>0</v>
      </c>
      <c r="AH61" s="34" t="str">
        <f t="shared" si="22"/>
        <v/>
      </c>
      <c r="AI61" s="34" t="str">
        <f t="shared" si="23"/>
        <v/>
      </c>
      <c r="AJ61" s="34" t="str">
        <f t="shared" si="24"/>
        <v/>
      </c>
      <c r="AK61" s="34" t="str">
        <f t="shared" si="25"/>
        <v/>
      </c>
      <c r="AL61" s="34">
        <f t="shared" si="53"/>
        <v>0</v>
      </c>
      <c r="AM61" s="34">
        <f t="shared" si="54"/>
        <v>0</v>
      </c>
      <c r="AN61" s="34">
        <f t="shared" si="55"/>
        <v>0</v>
      </c>
      <c r="AO61" s="34">
        <f t="shared" si="56"/>
        <v>0</v>
      </c>
      <c r="AP61" s="34">
        <f t="shared" si="30"/>
        <v>0</v>
      </c>
      <c r="AQ61" s="34" t="str">
        <f t="shared" si="38"/>
        <v/>
      </c>
      <c r="AR61" s="14">
        <f t="shared" si="31"/>
        <v>0</v>
      </c>
      <c r="AS61" s="14" t="str">
        <f t="shared" si="32"/>
        <v/>
      </c>
      <c r="AT61" s="14" t="str">
        <f t="shared" si="33"/>
        <v/>
      </c>
      <c r="AU61" s="14" t="str">
        <f t="shared" si="34"/>
        <v/>
      </c>
      <c r="AV61" s="14" t="str">
        <f t="shared" si="35"/>
        <v/>
      </c>
      <c r="BD61">
        <v>55</v>
      </c>
      <c r="BE61" t="str">
        <f>IF(ISERROR(VLOOKUP($BD61,男子申込一覧表!$AT$5:$AZ$207,3,0)),"",VLOOKUP($BD61,男子申込一覧表!$AT$5:$AZ$207,3,0))</f>
        <v/>
      </c>
      <c r="BF61" t="str">
        <f>IF(ISERROR(VLOOKUP($BD61,男子申込一覧表!$AT$5:$AZ$207,3,0)),"",VLOOKUP($BD61,男子申込一覧表!$AT$5:$AZ$207,4,0))</f>
        <v/>
      </c>
      <c r="BG61" t="str">
        <f>IF(ISERROR(VLOOKUP($BD61,男子申込一覧表!$AT$5:$AZ$207,3,0)),"",VLOOKUP($BD61,男子申込一覧表!$AT$5:$BC$207,10,0))</f>
        <v/>
      </c>
      <c r="BH61" t="str">
        <f>IF(ISERROR(VLOOKUP($BD61,男子申込一覧表!$AT$5:$BA$207,3,0)),"",VLOOKUP($BD61,男子申込一覧表!$AT$5:$BA$207,7,0))</f>
        <v/>
      </c>
      <c r="BI61" t="str">
        <f>IF(ISERROR(VLOOKUP($BD61,男子申込一覧表!$AT$5:$BN$207,3,0)),"",VLOOKUP($BD61,男子申込一覧表!$AT$5:$BN$207,14,0))</f>
        <v/>
      </c>
      <c r="BJ61" t="str">
        <f>IF(ISERROR(VLOOKUP($BD61,男子申込一覧表!$AT$5:$BN$207,3,0)),"",VLOOKUP($BD61,男子申込一覧表!$AT$5:$BN$207,9,0))</f>
        <v/>
      </c>
      <c r="BK61" t="str">
        <f>IF(ISERROR(VLOOKUP($BD61,男子申込一覧表!$AT$5:$BN$207,3,0)),"",VLOOKUP($BD61,男子申込一覧表!$AT$5:$BN$207,11,0))</f>
        <v/>
      </c>
      <c r="BL61">
        <f t="shared" si="57"/>
        <v>0</v>
      </c>
      <c r="BM61">
        <f t="shared" si="57"/>
        <v>0</v>
      </c>
      <c r="BN61">
        <f t="shared" si="57"/>
        <v>0</v>
      </c>
      <c r="BO61">
        <f t="shared" si="57"/>
        <v>0</v>
      </c>
      <c r="BP61">
        <f t="shared" si="57"/>
        <v>0</v>
      </c>
      <c r="BQ61">
        <f t="shared" si="57"/>
        <v>0</v>
      </c>
      <c r="BR61">
        <f t="shared" si="57"/>
        <v>0</v>
      </c>
      <c r="BS61">
        <f t="shared" si="57"/>
        <v>0</v>
      </c>
      <c r="BT61">
        <f t="shared" si="57"/>
        <v>0</v>
      </c>
      <c r="BU61">
        <f t="shared" si="57"/>
        <v>0</v>
      </c>
      <c r="BV61">
        <f t="shared" si="57"/>
        <v>0</v>
      </c>
      <c r="BW61">
        <f t="shared" si="57"/>
        <v>0</v>
      </c>
    </row>
    <row r="62" spans="1:75" ht="21.95" hidden="1" customHeight="1">
      <c r="A62" s="13" t="str">
        <f t="shared" si="39"/>
        <v/>
      </c>
      <c r="B62" s="13" t="str">
        <f t="shared" si="60"/>
        <v/>
      </c>
      <c r="C62" s="87"/>
      <c r="D62" s="30"/>
      <c r="E62" s="68"/>
      <c r="F62" s="31"/>
      <c r="G62" s="30"/>
      <c r="H62" s="30"/>
      <c r="I62" s="30"/>
      <c r="J62" s="30"/>
      <c r="K62" s="19" t="str">
        <f t="shared" si="37"/>
        <v/>
      </c>
      <c r="L62" s="15" t="str">
        <f t="shared" si="61"/>
        <v/>
      </c>
      <c r="M62" s="15" t="str">
        <f t="shared" si="2"/>
        <v>999:99.99</v>
      </c>
      <c r="O62" s="14" t="str">
        <f t="shared" si="49"/>
        <v/>
      </c>
      <c r="P62" s="14">
        <f t="shared" si="4"/>
        <v>0</v>
      </c>
      <c r="Q62" s="14" t="str">
        <f t="shared" si="50"/>
        <v/>
      </c>
      <c r="R62" s="14" t="str">
        <f t="shared" si="51"/>
        <v/>
      </c>
      <c r="S62" s="14">
        <f t="shared" si="62"/>
        <v>0</v>
      </c>
      <c r="T62" s="14">
        <f t="shared" si="63"/>
        <v>0</v>
      </c>
      <c r="U62" s="14">
        <f t="shared" si="64"/>
        <v>0</v>
      </c>
      <c r="V62" s="14">
        <f t="shared" si="65"/>
        <v>0</v>
      </c>
      <c r="W62" s="14" t="str">
        <f t="shared" si="52"/>
        <v/>
      </c>
      <c r="X62" s="14" t="str">
        <f t="shared" si="12"/>
        <v/>
      </c>
      <c r="Y62" s="14">
        <f t="shared" si="66"/>
        <v>0</v>
      </c>
      <c r="Z62" s="14">
        <f t="shared" si="67"/>
        <v>0</v>
      </c>
      <c r="AA62" s="14">
        <f t="shared" si="68"/>
        <v>0</v>
      </c>
      <c r="AB62" s="14">
        <f t="shared" si="69"/>
        <v>0</v>
      </c>
      <c r="AC62" s="14">
        <f t="shared" si="70"/>
        <v>0</v>
      </c>
      <c r="AD62" s="14">
        <f t="shared" si="18"/>
        <v>0</v>
      </c>
      <c r="AE62" s="14">
        <f t="shared" si="19"/>
        <v>0</v>
      </c>
      <c r="AF62" s="14">
        <f t="shared" si="20"/>
        <v>0</v>
      </c>
      <c r="AG62" s="14">
        <f t="shared" si="21"/>
        <v>0</v>
      </c>
      <c r="AH62" s="34" t="str">
        <f t="shared" si="22"/>
        <v/>
      </c>
      <c r="AI62" s="34" t="str">
        <f t="shared" si="23"/>
        <v/>
      </c>
      <c r="AJ62" s="34" t="str">
        <f t="shared" si="24"/>
        <v/>
      </c>
      <c r="AK62" s="34" t="str">
        <f t="shared" si="25"/>
        <v/>
      </c>
      <c r="AL62" s="34">
        <f t="shared" si="53"/>
        <v>0</v>
      </c>
      <c r="AM62" s="34">
        <f t="shared" si="54"/>
        <v>0</v>
      </c>
      <c r="AN62" s="34">
        <f t="shared" si="55"/>
        <v>0</v>
      </c>
      <c r="AO62" s="34">
        <f t="shared" si="56"/>
        <v>0</v>
      </c>
      <c r="AP62" s="34">
        <f t="shared" si="30"/>
        <v>0</v>
      </c>
      <c r="AQ62" s="34" t="str">
        <f t="shared" si="38"/>
        <v/>
      </c>
      <c r="AR62" s="14">
        <f t="shared" si="31"/>
        <v>0</v>
      </c>
      <c r="AS62" s="14" t="str">
        <f t="shared" si="32"/>
        <v/>
      </c>
      <c r="AT62" s="14" t="str">
        <f t="shared" si="33"/>
        <v/>
      </c>
      <c r="AU62" s="14" t="str">
        <f t="shared" si="34"/>
        <v/>
      </c>
      <c r="AV62" s="14" t="str">
        <f t="shared" si="35"/>
        <v/>
      </c>
      <c r="BD62">
        <v>56</v>
      </c>
      <c r="BE62" t="str">
        <f>IF(ISERROR(VLOOKUP($BD62,男子申込一覧表!$AT$5:$AZ$207,3,0)),"",VLOOKUP($BD62,男子申込一覧表!$AT$5:$AZ$207,3,0))</f>
        <v/>
      </c>
      <c r="BF62" t="str">
        <f>IF(ISERROR(VLOOKUP($BD62,男子申込一覧表!$AT$5:$AZ$207,3,0)),"",VLOOKUP($BD62,男子申込一覧表!$AT$5:$AZ$207,4,0))</f>
        <v/>
      </c>
      <c r="BG62" t="str">
        <f>IF(ISERROR(VLOOKUP($BD62,男子申込一覧表!$AT$5:$AZ$207,3,0)),"",VLOOKUP($BD62,男子申込一覧表!$AT$5:$BC$207,10,0))</f>
        <v/>
      </c>
      <c r="BH62" t="str">
        <f>IF(ISERROR(VLOOKUP($BD62,男子申込一覧表!$AT$5:$BA$207,3,0)),"",VLOOKUP($BD62,男子申込一覧表!$AT$5:$BA$207,7,0))</f>
        <v/>
      </c>
      <c r="BI62" t="str">
        <f>IF(ISERROR(VLOOKUP($BD62,男子申込一覧表!$AT$5:$BN$207,3,0)),"",VLOOKUP($BD62,男子申込一覧表!$AT$5:$BN$207,14,0))</f>
        <v/>
      </c>
      <c r="BJ62" t="str">
        <f>IF(ISERROR(VLOOKUP($BD62,男子申込一覧表!$AT$5:$BN$207,3,0)),"",VLOOKUP($BD62,男子申込一覧表!$AT$5:$BN$207,9,0))</f>
        <v/>
      </c>
      <c r="BK62" t="str">
        <f>IF(ISERROR(VLOOKUP($BD62,男子申込一覧表!$AT$5:$BN$207,3,0)),"",VLOOKUP($BD62,男子申込一覧表!$AT$5:$BN$207,11,0))</f>
        <v/>
      </c>
      <c r="BL62">
        <f t="shared" ref="BL62:BL106" si="71">COUNTIF($AH$6:$AK$65,BL$5&amp;$BE62)</f>
        <v>0</v>
      </c>
      <c r="BM62">
        <f t="shared" ref="BM62:BW71" si="72">COUNTIF($AH$6:$AK$65,BM$5&amp;$BE62)</f>
        <v>0</v>
      </c>
      <c r="BN62">
        <f t="shared" si="72"/>
        <v>0</v>
      </c>
      <c r="BO62">
        <f t="shared" si="72"/>
        <v>0</v>
      </c>
      <c r="BP62">
        <f t="shared" si="72"/>
        <v>0</v>
      </c>
      <c r="BQ62">
        <f t="shared" si="72"/>
        <v>0</v>
      </c>
      <c r="BR62">
        <f t="shared" si="72"/>
        <v>0</v>
      </c>
      <c r="BS62">
        <f t="shared" si="72"/>
        <v>0</v>
      </c>
      <c r="BT62">
        <f t="shared" si="72"/>
        <v>0</v>
      </c>
      <c r="BU62">
        <f t="shared" si="72"/>
        <v>0</v>
      </c>
      <c r="BV62">
        <f t="shared" si="72"/>
        <v>0</v>
      </c>
      <c r="BW62">
        <f t="shared" si="72"/>
        <v>0</v>
      </c>
    </row>
    <row r="63" spans="1:75" ht="21.95" hidden="1" customHeight="1">
      <c r="A63" s="13" t="str">
        <f t="shared" si="39"/>
        <v/>
      </c>
      <c r="B63" s="13" t="str">
        <f t="shared" si="60"/>
        <v/>
      </c>
      <c r="C63" s="87"/>
      <c r="D63" s="30"/>
      <c r="E63" s="68"/>
      <c r="F63" s="31"/>
      <c r="G63" s="30"/>
      <c r="H63" s="30"/>
      <c r="I63" s="30"/>
      <c r="J63" s="30"/>
      <c r="K63" s="19" t="str">
        <f t="shared" si="37"/>
        <v/>
      </c>
      <c r="L63" s="15" t="str">
        <f t="shared" si="61"/>
        <v/>
      </c>
      <c r="M63" s="15" t="str">
        <f t="shared" si="2"/>
        <v>999:99.99</v>
      </c>
      <c r="O63" s="14" t="str">
        <f t="shared" si="49"/>
        <v/>
      </c>
      <c r="P63" s="14">
        <f t="shared" si="4"/>
        <v>0</v>
      </c>
      <c r="Q63" s="14" t="str">
        <f t="shared" si="50"/>
        <v/>
      </c>
      <c r="R63" s="14" t="str">
        <f t="shared" si="51"/>
        <v/>
      </c>
      <c r="S63" s="14">
        <f t="shared" si="62"/>
        <v>0</v>
      </c>
      <c r="T63" s="14">
        <f t="shared" si="63"/>
        <v>0</v>
      </c>
      <c r="U63" s="14">
        <f t="shared" si="64"/>
        <v>0</v>
      </c>
      <c r="V63" s="14">
        <f t="shared" si="65"/>
        <v>0</v>
      </c>
      <c r="W63" s="14" t="str">
        <f t="shared" si="52"/>
        <v/>
      </c>
      <c r="X63" s="14" t="str">
        <f t="shared" si="12"/>
        <v/>
      </c>
      <c r="Y63" s="14">
        <f t="shared" si="66"/>
        <v>0</v>
      </c>
      <c r="Z63" s="14">
        <f t="shared" si="67"/>
        <v>0</v>
      </c>
      <c r="AA63" s="14">
        <f t="shared" si="68"/>
        <v>0</v>
      </c>
      <c r="AB63" s="14">
        <f t="shared" si="69"/>
        <v>0</v>
      </c>
      <c r="AC63" s="14">
        <f t="shared" si="70"/>
        <v>0</v>
      </c>
      <c r="AD63" s="14">
        <f t="shared" si="18"/>
        <v>0</v>
      </c>
      <c r="AE63" s="14">
        <f t="shared" si="19"/>
        <v>0</v>
      </c>
      <c r="AF63" s="14">
        <f t="shared" si="20"/>
        <v>0</v>
      </c>
      <c r="AG63" s="14">
        <f t="shared" si="21"/>
        <v>0</v>
      </c>
      <c r="AH63" s="34" t="str">
        <f t="shared" si="22"/>
        <v/>
      </c>
      <c r="AI63" s="34" t="str">
        <f t="shared" si="23"/>
        <v/>
      </c>
      <c r="AJ63" s="34" t="str">
        <f t="shared" si="24"/>
        <v/>
      </c>
      <c r="AK63" s="34" t="str">
        <f t="shared" si="25"/>
        <v/>
      </c>
      <c r="AL63" s="34">
        <f t="shared" si="53"/>
        <v>0</v>
      </c>
      <c r="AM63" s="34">
        <f t="shared" si="54"/>
        <v>0</v>
      </c>
      <c r="AN63" s="34">
        <f t="shared" si="55"/>
        <v>0</v>
      </c>
      <c r="AO63" s="34">
        <f t="shared" si="56"/>
        <v>0</v>
      </c>
      <c r="AP63" s="34">
        <f t="shared" si="30"/>
        <v>0</v>
      </c>
      <c r="AQ63" s="34" t="str">
        <f t="shared" si="38"/>
        <v/>
      </c>
      <c r="AR63" s="14">
        <f t="shared" si="31"/>
        <v>0</v>
      </c>
      <c r="AS63" s="14" t="str">
        <f t="shared" si="32"/>
        <v/>
      </c>
      <c r="AT63" s="14" t="str">
        <f t="shared" si="33"/>
        <v/>
      </c>
      <c r="AU63" s="14" t="str">
        <f t="shared" si="34"/>
        <v/>
      </c>
      <c r="AV63" s="14" t="str">
        <f t="shared" si="35"/>
        <v/>
      </c>
      <c r="BD63">
        <v>57</v>
      </c>
      <c r="BE63" t="str">
        <f>IF(ISERROR(VLOOKUP($BD63,男子申込一覧表!$AT$5:$AZ$207,3,0)),"",VLOOKUP($BD63,男子申込一覧表!$AT$5:$AZ$207,3,0))</f>
        <v/>
      </c>
      <c r="BF63" t="str">
        <f>IF(ISERROR(VLOOKUP($BD63,男子申込一覧表!$AT$5:$AZ$207,3,0)),"",VLOOKUP($BD63,男子申込一覧表!$AT$5:$AZ$207,4,0))</f>
        <v/>
      </c>
      <c r="BG63" t="str">
        <f>IF(ISERROR(VLOOKUP($BD63,男子申込一覧表!$AT$5:$AZ$207,3,0)),"",VLOOKUP($BD63,男子申込一覧表!$AT$5:$BC$207,10,0))</f>
        <v/>
      </c>
      <c r="BH63" t="str">
        <f>IF(ISERROR(VLOOKUP($BD63,男子申込一覧表!$AT$5:$BA$207,3,0)),"",VLOOKUP($BD63,男子申込一覧表!$AT$5:$BA$207,7,0))</f>
        <v/>
      </c>
      <c r="BI63" t="str">
        <f>IF(ISERROR(VLOOKUP($BD63,男子申込一覧表!$AT$5:$BN$207,3,0)),"",VLOOKUP($BD63,男子申込一覧表!$AT$5:$BN$207,14,0))</f>
        <v/>
      </c>
      <c r="BJ63" t="str">
        <f>IF(ISERROR(VLOOKUP($BD63,男子申込一覧表!$AT$5:$BN$207,3,0)),"",VLOOKUP($BD63,男子申込一覧表!$AT$5:$BN$207,9,0))</f>
        <v/>
      </c>
      <c r="BK63" t="str">
        <f>IF(ISERROR(VLOOKUP($BD63,男子申込一覧表!$AT$5:$BN$207,3,0)),"",VLOOKUP($BD63,男子申込一覧表!$AT$5:$BN$207,11,0))</f>
        <v/>
      </c>
      <c r="BL63">
        <f t="shared" si="71"/>
        <v>0</v>
      </c>
      <c r="BM63">
        <f t="shared" si="72"/>
        <v>0</v>
      </c>
      <c r="BN63">
        <f t="shared" si="72"/>
        <v>0</v>
      </c>
      <c r="BO63">
        <f t="shared" si="72"/>
        <v>0</v>
      </c>
      <c r="BP63">
        <f t="shared" si="72"/>
        <v>0</v>
      </c>
      <c r="BQ63">
        <f t="shared" si="72"/>
        <v>0</v>
      </c>
      <c r="BR63">
        <f t="shared" si="72"/>
        <v>0</v>
      </c>
      <c r="BS63">
        <f t="shared" si="72"/>
        <v>0</v>
      </c>
      <c r="BT63">
        <f t="shared" si="72"/>
        <v>0</v>
      </c>
      <c r="BU63">
        <f t="shared" si="72"/>
        <v>0</v>
      </c>
      <c r="BV63">
        <f t="shared" si="72"/>
        <v>0</v>
      </c>
      <c r="BW63">
        <f t="shared" si="72"/>
        <v>0</v>
      </c>
    </row>
    <row r="64" spans="1:75" ht="21.95" hidden="1" customHeight="1">
      <c r="A64" s="13" t="str">
        <f t="shared" si="39"/>
        <v/>
      </c>
      <c r="B64" s="13" t="str">
        <f t="shared" si="60"/>
        <v/>
      </c>
      <c r="C64" s="87"/>
      <c r="D64" s="30"/>
      <c r="E64" s="68"/>
      <c r="F64" s="31"/>
      <c r="G64" s="30"/>
      <c r="H64" s="30"/>
      <c r="I64" s="30"/>
      <c r="J64" s="30"/>
      <c r="K64" s="19" t="str">
        <f t="shared" si="37"/>
        <v/>
      </c>
      <c r="L64" s="15" t="str">
        <f t="shared" si="61"/>
        <v/>
      </c>
      <c r="M64" s="15" t="str">
        <f t="shared" si="2"/>
        <v>999:99.99</v>
      </c>
      <c r="O64" s="14" t="str">
        <f t="shared" si="49"/>
        <v/>
      </c>
      <c r="P64" s="14">
        <f t="shared" si="4"/>
        <v>0</v>
      </c>
      <c r="Q64" s="14" t="str">
        <f t="shared" si="50"/>
        <v/>
      </c>
      <c r="R64" s="14" t="str">
        <f t="shared" si="51"/>
        <v/>
      </c>
      <c r="S64" s="14">
        <f t="shared" si="62"/>
        <v>0</v>
      </c>
      <c r="T64" s="14">
        <f t="shared" si="63"/>
        <v>0</v>
      </c>
      <c r="U64" s="14">
        <f t="shared" si="64"/>
        <v>0</v>
      </c>
      <c r="V64" s="14">
        <f t="shared" si="65"/>
        <v>0</v>
      </c>
      <c r="W64" s="14" t="str">
        <f t="shared" si="52"/>
        <v/>
      </c>
      <c r="X64" s="14" t="str">
        <f t="shared" si="12"/>
        <v/>
      </c>
      <c r="Y64" s="14">
        <f t="shared" si="66"/>
        <v>0</v>
      </c>
      <c r="Z64" s="14">
        <f t="shared" si="67"/>
        <v>0</v>
      </c>
      <c r="AA64" s="14">
        <f t="shared" si="68"/>
        <v>0</v>
      </c>
      <c r="AB64" s="14">
        <f t="shared" si="69"/>
        <v>0</v>
      </c>
      <c r="AC64" s="14">
        <f t="shared" si="70"/>
        <v>0</v>
      </c>
      <c r="AD64" s="14">
        <f t="shared" si="18"/>
        <v>0</v>
      </c>
      <c r="AE64" s="14">
        <f t="shared" si="19"/>
        <v>0</v>
      </c>
      <c r="AF64" s="14">
        <f t="shared" si="20"/>
        <v>0</v>
      </c>
      <c r="AG64" s="14">
        <f t="shared" si="21"/>
        <v>0</v>
      </c>
      <c r="AH64" s="34" t="str">
        <f t="shared" si="22"/>
        <v/>
      </c>
      <c r="AI64" s="34" t="str">
        <f t="shared" si="23"/>
        <v/>
      </c>
      <c r="AJ64" s="34" t="str">
        <f t="shared" si="24"/>
        <v/>
      </c>
      <c r="AK64" s="34" t="str">
        <f t="shared" si="25"/>
        <v/>
      </c>
      <c r="AL64" s="34">
        <f t="shared" si="53"/>
        <v>0</v>
      </c>
      <c r="AM64" s="34">
        <f t="shared" si="54"/>
        <v>0</v>
      </c>
      <c r="AN64" s="34">
        <f t="shared" si="55"/>
        <v>0</v>
      </c>
      <c r="AO64" s="34">
        <f t="shared" si="56"/>
        <v>0</v>
      </c>
      <c r="AP64" s="34">
        <f t="shared" si="30"/>
        <v>0</v>
      </c>
      <c r="AQ64" s="34" t="str">
        <f t="shared" si="38"/>
        <v/>
      </c>
      <c r="AR64" s="14">
        <f t="shared" si="31"/>
        <v>0</v>
      </c>
      <c r="AS64" s="14" t="str">
        <f t="shared" si="32"/>
        <v/>
      </c>
      <c r="AT64" s="14" t="str">
        <f t="shared" si="33"/>
        <v/>
      </c>
      <c r="AU64" s="14" t="str">
        <f t="shared" si="34"/>
        <v/>
      </c>
      <c r="AV64" s="14" t="str">
        <f t="shared" si="35"/>
        <v/>
      </c>
      <c r="BD64">
        <v>58</v>
      </c>
      <c r="BE64" t="str">
        <f>IF(ISERROR(VLOOKUP($BD64,男子申込一覧表!$AT$5:$AZ$207,3,0)),"",VLOOKUP($BD64,男子申込一覧表!$AT$5:$AZ$207,3,0))</f>
        <v/>
      </c>
      <c r="BF64" t="str">
        <f>IF(ISERROR(VLOOKUP($BD64,男子申込一覧表!$AT$5:$AZ$207,3,0)),"",VLOOKUP($BD64,男子申込一覧表!$AT$5:$AZ$207,4,0))</f>
        <v/>
      </c>
      <c r="BG64" t="str">
        <f>IF(ISERROR(VLOOKUP($BD64,男子申込一覧表!$AT$5:$AZ$207,3,0)),"",VLOOKUP($BD64,男子申込一覧表!$AT$5:$BC$207,10,0))</f>
        <v/>
      </c>
      <c r="BH64" t="str">
        <f>IF(ISERROR(VLOOKUP($BD64,男子申込一覧表!$AT$5:$BA$207,3,0)),"",VLOOKUP($BD64,男子申込一覧表!$AT$5:$BA$207,7,0))</f>
        <v/>
      </c>
      <c r="BI64" t="str">
        <f>IF(ISERROR(VLOOKUP($BD64,男子申込一覧表!$AT$5:$BN$207,3,0)),"",VLOOKUP($BD64,男子申込一覧表!$AT$5:$BN$207,14,0))</f>
        <v/>
      </c>
      <c r="BJ64" t="str">
        <f>IF(ISERROR(VLOOKUP($BD64,男子申込一覧表!$AT$5:$BN$207,3,0)),"",VLOOKUP($BD64,男子申込一覧表!$AT$5:$BN$207,9,0))</f>
        <v/>
      </c>
      <c r="BK64" t="str">
        <f>IF(ISERROR(VLOOKUP($BD64,男子申込一覧表!$AT$5:$BN$207,3,0)),"",VLOOKUP($BD64,男子申込一覧表!$AT$5:$BN$207,11,0))</f>
        <v/>
      </c>
      <c r="BL64">
        <f t="shared" si="71"/>
        <v>0</v>
      </c>
      <c r="BM64">
        <f t="shared" si="72"/>
        <v>0</v>
      </c>
      <c r="BN64">
        <f t="shared" si="72"/>
        <v>0</v>
      </c>
      <c r="BO64">
        <f t="shared" si="72"/>
        <v>0</v>
      </c>
      <c r="BP64">
        <f t="shared" si="72"/>
        <v>0</v>
      </c>
      <c r="BQ64">
        <f t="shared" si="72"/>
        <v>0</v>
      </c>
      <c r="BR64">
        <f t="shared" si="72"/>
        <v>0</v>
      </c>
      <c r="BS64">
        <f t="shared" si="72"/>
        <v>0</v>
      </c>
      <c r="BT64">
        <f t="shared" si="72"/>
        <v>0</v>
      </c>
      <c r="BU64">
        <f t="shared" si="72"/>
        <v>0</v>
      </c>
      <c r="BV64">
        <f t="shared" si="72"/>
        <v>0</v>
      </c>
      <c r="BW64">
        <f t="shared" si="72"/>
        <v>0</v>
      </c>
    </row>
    <row r="65" spans="1:75" ht="21.95" hidden="1" customHeight="1">
      <c r="A65" s="13" t="str">
        <f t="shared" si="39"/>
        <v/>
      </c>
      <c r="B65" s="13" t="str">
        <f t="shared" si="60"/>
        <v/>
      </c>
      <c r="C65" s="87"/>
      <c r="D65" s="30"/>
      <c r="E65" s="68"/>
      <c r="F65" s="31"/>
      <c r="G65" s="30"/>
      <c r="H65" s="30"/>
      <c r="I65" s="30"/>
      <c r="J65" s="30"/>
      <c r="K65" s="19" t="str">
        <f t="shared" si="37"/>
        <v/>
      </c>
      <c r="L65" s="15" t="str">
        <f t="shared" si="61"/>
        <v/>
      </c>
      <c r="M65" s="15" t="str">
        <f t="shared" si="2"/>
        <v>999:99.99</v>
      </c>
      <c r="O65" s="14" t="str">
        <f t="shared" si="49"/>
        <v/>
      </c>
      <c r="P65" s="14">
        <f t="shared" si="4"/>
        <v>0</v>
      </c>
      <c r="Q65" s="14" t="str">
        <f t="shared" si="50"/>
        <v/>
      </c>
      <c r="R65" s="14" t="str">
        <f t="shared" si="51"/>
        <v/>
      </c>
      <c r="S65" s="14">
        <f t="shared" si="62"/>
        <v>0</v>
      </c>
      <c r="T65" s="14">
        <f t="shared" si="63"/>
        <v>0</v>
      </c>
      <c r="U65" s="14">
        <f t="shared" si="64"/>
        <v>0</v>
      </c>
      <c r="V65" s="14">
        <f t="shared" si="65"/>
        <v>0</v>
      </c>
      <c r="W65" s="14" t="str">
        <f t="shared" si="52"/>
        <v/>
      </c>
      <c r="X65" s="14" t="str">
        <f t="shared" si="12"/>
        <v/>
      </c>
      <c r="Y65" s="14">
        <f t="shared" si="66"/>
        <v>0</v>
      </c>
      <c r="Z65" s="14">
        <f t="shared" si="67"/>
        <v>0</v>
      </c>
      <c r="AA65" s="14">
        <f t="shared" si="68"/>
        <v>0</v>
      </c>
      <c r="AB65" s="14">
        <f t="shared" si="69"/>
        <v>0</v>
      </c>
      <c r="AC65" s="14">
        <f t="shared" si="70"/>
        <v>0</v>
      </c>
      <c r="AD65" s="14">
        <f t="shared" si="18"/>
        <v>0</v>
      </c>
      <c r="AE65" s="14">
        <f t="shared" si="19"/>
        <v>0</v>
      </c>
      <c r="AF65" s="14">
        <f t="shared" si="20"/>
        <v>0</v>
      </c>
      <c r="AG65" s="14">
        <f t="shared" si="21"/>
        <v>0</v>
      </c>
      <c r="AH65" s="34" t="str">
        <f t="shared" si="22"/>
        <v/>
      </c>
      <c r="AI65" s="34" t="str">
        <f t="shared" si="23"/>
        <v/>
      </c>
      <c r="AJ65" s="34" t="str">
        <f t="shared" si="24"/>
        <v/>
      </c>
      <c r="AK65" s="34" t="str">
        <f t="shared" si="25"/>
        <v/>
      </c>
      <c r="AL65" s="34">
        <f t="shared" si="53"/>
        <v>0</v>
      </c>
      <c r="AM65" s="34">
        <f t="shared" si="54"/>
        <v>0</v>
      </c>
      <c r="AN65" s="34">
        <f t="shared" si="55"/>
        <v>0</v>
      </c>
      <c r="AO65" s="34">
        <f t="shared" si="56"/>
        <v>0</v>
      </c>
      <c r="AP65" s="34">
        <f t="shared" si="30"/>
        <v>0</v>
      </c>
      <c r="AQ65" s="34" t="str">
        <f t="shared" si="38"/>
        <v/>
      </c>
      <c r="AR65" s="14">
        <f t="shared" si="31"/>
        <v>0</v>
      </c>
      <c r="AS65" s="14" t="str">
        <f t="shared" si="32"/>
        <v/>
      </c>
      <c r="AT65" s="14" t="str">
        <f t="shared" si="33"/>
        <v/>
      </c>
      <c r="AU65" s="14" t="str">
        <f t="shared" si="34"/>
        <v/>
      </c>
      <c r="AV65" s="14" t="str">
        <f t="shared" si="35"/>
        <v/>
      </c>
      <c r="BD65">
        <v>59</v>
      </c>
      <c r="BE65" t="str">
        <f>IF(ISERROR(VLOOKUP($BD65,男子申込一覧表!$AT$5:$AZ$207,3,0)),"",VLOOKUP($BD65,男子申込一覧表!$AT$5:$AZ$207,3,0))</f>
        <v/>
      </c>
      <c r="BF65" t="str">
        <f>IF(ISERROR(VLOOKUP($BD65,男子申込一覧表!$AT$5:$AZ$207,3,0)),"",VLOOKUP($BD65,男子申込一覧表!$AT$5:$AZ$207,4,0))</f>
        <v/>
      </c>
      <c r="BG65" t="str">
        <f>IF(ISERROR(VLOOKUP($BD65,男子申込一覧表!$AT$5:$AZ$207,3,0)),"",VLOOKUP($BD65,男子申込一覧表!$AT$5:$BC$207,10,0))</f>
        <v/>
      </c>
      <c r="BH65" t="str">
        <f>IF(ISERROR(VLOOKUP($BD65,男子申込一覧表!$AT$5:$BA$207,3,0)),"",VLOOKUP($BD65,男子申込一覧表!$AT$5:$BA$207,7,0))</f>
        <v/>
      </c>
      <c r="BI65" t="str">
        <f>IF(ISERROR(VLOOKUP($BD65,男子申込一覧表!$AT$5:$BN$207,3,0)),"",VLOOKUP($BD65,男子申込一覧表!$AT$5:$BN$207,14,0))</f>
        <v/>
      </c>
      <c r="BJ65" t="str">
        <f>IF(ISERROR(VLOOKUP($BD65,男子申込一覧表!$AT$5:$BN$207,3,0)),"",VLOOKUP($BD65,男子申込一覧表!$AT$5:$BN$207,9,0))</f>
        <v/>
      </c>
      <c r="BK65" t="str">
        <f>IF(ISERROR(VLOOKUP($BD65,男子申込一覧表!$AT$5:$BN$207,3,0)),"",VLOOKUP($BD65,男子申込一覧表!$AT$5:$BN$207,11,0))</f>
        <v/>
      </c>
      <c r="BL65">
        <f t="shared" si="71"/>
        <v>0</v>
      </c>
      <c r="BM65">
        <f t="shared" si="72"/>
        <v>0</v>
      </c>
      <c r="BN65">
        <f t="shared" si="72"/>
        <v>0</v>
      </c>
      <c r="BO65">
        <f t="shared" si="72"/>
        <v>0</v>
      </c>
      <c r="BP65">
        <f t="shared" si="72"/>
        <v>0</v>
      </c>
      <c r="BQ65">
        <f t="shared" si="72"/>
        <v>0</v>
      </c>
      <c r="BR65">
        <f t="shared" si="72"/>
        <v>0</v>
      </c>
      <c r="BS65">
        <f t="shared" si="72"/>
        <v>0</v>
      </c>
      <c r="BT65">
        <f t="shared" si="72"/>
        <v>0</v>
      </c>
      <c r="BU65">
        <f t="shared" si="72"/>
        <v>0</v>
      </c>
      <c r="BV65">
        <f t="shared" si="72"/>
        <v>0</v>
      </c>
      <c r="BW65">
        <f t="shared" si="72"/>
        <v>0</v>
      </c>
    </row>
    <row r="66" spans="1:75" ht="14.25" hidden="1" customHeight="1">
      <c r="BD66">
        <v>60</v>
      </c>
      <c r="BE66" t="str">
        <f>IF(ISERROR(VLOOKUP($BD66,男子申込一覧表!$AT$5:$AZ$207,3,0)),"",VLOOKUP($BD66,男子申込一覧表!$AT$5:$AZ$207,3,0))</f>
        <v/>
      </c>
      <c r="BF66" t="str">
        <f>IF(ISERROR(VLOOKUP($BD66,男子申込一覧表!$AT$5:$AZ$207,3,0)),"",VLOOKUP($BD66,男子申込一覧表!$AT$5:$AZ$207,4,0))</f>
        <v/>
      </c>
      <c r="BG66" t="str">
        <f>IF(ISERROR(VLOOKUP($BD66,男子申込一覧表!$AT$5:$AZ$207,3,0)),"",VLOOKUP($BD66,男子申込一覧表!$AT$5:$BC$207,10,0))</f>
        <v/>
      </c>
      <c r="BH66" t="str">
        <f>IF(ISERROR(VLOOKUP($BD66,男子申込一覧表!$AT$5:$BA$207,3,0)),"",VLOOKUP($BD66,男子申込一覧表!$AT$5:$BA$207,7,0))</f>
        <v/>
      </c>
      <c r="BI66" t="str">
        <f>IF(ISERROR(VLOOKUP($BD66,男子申込一覧表!$AT$5:$BN$207,3,0)),"",VLOOKUP($BD66,男子申込一覧表!$AT$5:$BN$207,14,0))</f>
        <v/>
      </c>
      <c r="BJ66" t="str">
        <f>IF(ISERROR(VLOOKUP($BD66,男子申込一覧表!$AT$5:$BN$207,3,0)),"",VLOOKUP($BD66,男子申込一覧表!$AT$5:$BN$207,9,0))</f>
        <v/>
      </c>
      <c r="BK66" t="str">
        <f>IF(ISERROR(VLOOKUP($BD66,男子申込一覧表!$AT$5:$BN$207,3,0)),"",VLOOKUP($BD66,男子申込一覧表!$AT$5:$BN$207,11,0))</f>
        <v/>
      </c>
      <c r="BL66">
        <f t="shared" si="71"/>
        <v>0</v>
      </c>
      <c r="BM66">
        <f t="shared" si="72"/>
        <v>0</v>
      </c>
      <c r="BN66">
        <f t="shared" si="72"/>
        <v>0</v>
      </c>
      <c r="BO66">
        <f t="shared" si="72"/>
        <v>0</v>
      </c>
      <c r="BP66">
        <f t="shared" si="72"/>
        <v>0</v>
      </c>
      <c r="BQ66">
        <f t="shared" si="72"/>
        <v>0</v>
      </c>
      <c r="BR66">
        <f t="shared" si="72"/>
        <v>0</v>
      </c>
      <c r="BS66">
        <f t="shared" si="72"/>
        <v>0</v>
      </c>
      <c r="BT66">
        <f t="shared" si="72"/>
        <v>0</v>
      </c>
      <c r="BU66">
        <f t="shared" si="72"/>
        <v>0</v>
      </c>
      <c r="BV66">
        <f t="shared" si="72"/>
        <v>0</v>
      </c>
      <c r="BW66">
        <f t="shared" si="72"/>
        <v>0</v>
      </c>
    </row>
    <row r="67" spans="1:75" ht="14.25" hidden="1" customHeight="1">
      <c r="BD67">
        <v>61</v>
      </c>
      <c r="BE67" t="str">
        <f>IF(ISERROR(VLOOKUP($BD67,男子申込一覧表!$AT$5:$AZ$207,3,0)),"",VLOOKUP($BD67,男子申込一覧表!$AT$5:$AZ$207,3,0))</f>
        <v/>
      </c>
      <c r="BF67" t="str">
        <f>IF(ISERROR(VLOOKUP($BD67,男子申込一覧表!$AT$5:$AZ$207,3,0)),"",VLOOKUP($BD67,男子申込一覧表!$AT$5:$AZ$207,4,0))</f>
        <v/>
      </c>
      <c r="BG67" t="str">
        <f>IF(ISERROR(VLOOKUP($BD67,男子申込一覧表!$AT$5:$AZ$207,3,0)),"",VLOOKUP($BD67,男子申込一覧表!$AT$5:$BC$207,10,0))</f>
        <v/>
      </c>
      <c r="BH67" t="str">
        <f>IF(ISERROR(VLOOKUP($BD67,男子申込一覧表!$AT$5:$BA$207,3,0)),"",VLOOKUP($BD67,男子申込一覧表!$AT$5:$BA$207,7,0))</f>
        <v/>
      </c>
      <c r="BI67" t="str">
        <f>IF(ISERROR(VLOOKUP($BD67,男子申込一覧表!$AT$5:$BN$207,3,0)),"",VLOOKUP($BD67,男子申込一覧表!$AT$5:$BN$207,14,0))</f>
        <v/>
      </c>
      <c r="BJ67" t="str">
        <f>IF(ISERROR(VLOOKUP($BD67,男子申込一覧表!$AT$5:$BN$207,3,0)),"",VLOOKUP($BD67,男子申込一覧表!$AT$5:$BN$207,9,0))</f>
        <v/>
      </c>
      <c r="BK67" t="str">
        <f>IF(ISERROR(VLOOKUP($BD67,男子申込一覧表!$AT$5:$BN$207,3,0)),"",VLOOKUP($BD67,男子申込一覧表!$AT$5:$BN$207,11,0))</f>
        <v/>
      </c>
      <c r="BL67">
        <f t="shared" si="71"/>
        <v>0</v>
      </c>
      <c r="BM67">
        <f t="shared" si="72"/>
        <v>0</v>
      </c>
      <c r="BN67">
        <f t="shared" si="72"/>
        <v>0</v>
      </c>
      <c r="BO67">
        <f t="shared" si="72"/>
        <v>0</v>
      </c>
      <c r="BP67">
        <f t="shared" si="72"/>
        <v>0</v>
      </c>
      <c r="BQ67">
        <f t="shared" si="72"/>
        <v>0</v>
      </c>
      <c r="BR67">
        <f t="shared" si="72"/>
        <v>0</v>
      </c>
      <c r="BS67">
        <f t="shared" si="72"/>
        <v>0</v>
      </c>
      <c r="BT67">
        <f t="shared" si="72"/>
        <v>0</v>
      </c>
      <c r="BU67">
        <f t="shared" si="72"/>
        <v>0</v>
      </c>
      <c r="BV67">
        <f t="shared" si="72"/>
        <v>0</v>
      </c>
      <c r="BW67">
        <f t="shared" si="72"/>
        <v>0</v>
      </c>
    </row>
    <row r="68" spans="1:75" ht="14.25" hidden="1" customHeight="1">
      <c r="BD68">
        <v>62</v>
      </c>
      <c r="BE68" t="str">
        <f>IF(ISERROR(VLOOKUP($BD68,男子申込一覧表!$AT$5:$AZ$207,3,0)),"",VLOOKUP($BD68,男子申込一覧表!$AT$5:$AZ$207,3,0))</f>
        <v/>
      </c>
      <c r="BF68" t="str">
        <f>IF(ISERROR(VLOOKUP($BD68,男子申込一覧表!$AT$5:$AZ$207,3,0)),"",VLOOKUP($BD68,男子申込一覧表!$AT$5:$AZ$207,4,0))</f>
        <v/>
      </c>
      <c r="BG68" t="str">
        <f>IF(ISERROR(VLOOKUP($BD68,男子申込一覧表!$AT$5:$AZ$207,3,0)),"",VLOOKUP($BD68,男子申込一覧表!$AT$5:$BC$207,10,0))</f>
        <v/>
      </c>
      <c r="BH68" t="str">
        <f>IF(ISERROR(VLOOKUP($BD68,男子申込一覧表!$AT$5:$BA$207,3,0)),"",VLOOKUP($BD68,男子申込一覧表!$AT$5:$BA$207,7,0))</f>
        <v/>
      </c>
      <c r="BI68" t="str">
        <f>IF(ISERROR(VLOOKUP($BD68,男子申込一覧表!$AT$5:$BN$207,3,0)),"",VLOOKUP($BD68,男子申込一覧表!$AT$5:$BN$207,14,0))</f>
        <v/>
      </c>
      <c r="BJ68" t="str">
        <f>IF(ISERROR(VLOOKUP($BD68,男子申込一覧表!$AT$5:$BN$207,3,0)),"",VLOOKUP($BD68,男子申込一覧表!$AT$5:$BN$207,9,0))</f>
        <v/>
      </c>
      <c r="BK68" t="str">
        <f>IF(ISERROR(VLOOKUP($BD68,男子申込一覧表!$AT$5:$BN$207,3,0)),"",VLOOKUP($BD68,男子申込一覧表!$AT$5:$BN$207,11,0))</f>
        <v/>
      </c>
      <c r="BL68">
        <f t="shared" si="71"/>
        <v>0</v>
      </c>
      <c r="BM68">
        <f t="shared" si="72"/>
        <v>0</v>
      </c>
      <c r="BN68">
        <f t="shared" si="72"/>
        <v>0</v>
      </c>
      <c r="BO68">
        <f t="shared" si="72"/>
        <v>0</v>
      </c>
      <c r="BP68">
        <f t="shared" si="72"/>
        <v>0</v>
      </c>
      <c r="BQ68">
        <f t="shared" si="72"/>
        <v>0</v>
      </c>
      <c r="BR68">
        <f t="shared" si="72"/>
        <v>0</v>
      </c>
      <c r="BS68">
        <f t="shared" si="72"/>
        <v>0</v>
      </c>
      <c r="BT68">
        <f t="shared" si="72"/>
        <v>0</v>
      </c>
      <c r="BU68">
        <f t="shared" si="72"/>
        <v>0</v>
      </c>
      <c r="BV68">
        <f t="shared" si="72"/>
        <v>0</v>
      </c>
      <c r="BW68">
        <f t="shared" si="72"/>
        <v>0</v>
      </c>
    </row>
    <row r="69" spans="1:75" ht="14.25" hidden="1" customHeight="1">
      <c r="BD69">
        <v>63</v>
      </c>
      <c r="BE69" t="str">
        <f>IF(ISERROR(VLOOKUP($BD69,男子申込一覧表!$AT$5:$AZ$207,3,0)),"",VLOOKUP($BD69,男子申込一覧表!$AT$5:$AZ$207,3,0))</f>
        <v/>
      </c>
      <c r="BF69" t="str">
        <f>IF(ISERROR(VLOOKUP($BD69,男子申込一覧表!$AT$5:$AZ$207,3,0)),"",VLOOKUP($BD69,男子申込一覧表!$AT$5:$AZ$207,4,0))</f>
        <v/>
      </c>
      <c r="BG69" t="str">
        <f>IF(ISERROR(VLOOKUP($BD69,男子申込一覧表!$AT$5:$AZ$207,3,0)),"",VLOOKUP($BD69,男子申込一覧表!$AT$5:$BC$207,10,0))</f>
        <v/>
      </c>
      <c r="BH69" t="str">
        <f>IF(ISERROR(VLOOKUP($BD69,男子申込一覧表!$AT$5:$BA$207,3,0)),"",VLOOKUP($BD69,男子申込一覧表!$AT$5:$BA$207,7,0))</f>
        <v/>
      </c>
      <c r="BI69" t="str">
        <f>IF(ISERROR(VLOOKUP($BD69,男子申込一覧表!$AT$5:$BN$207,3,0)),"",VLOOKUP($BD69,男子申込一覧表!$AT$5:$BN$207,14,0))</f>
        <v/>
      </c>
      <c r="BJ69" t="str">
        <f>IF(ISERROR(VLOOKUP($BD69,男子申込一覧表!$AT$5:$BN$207,3,0)),"",VLOOKUP($BD69,男子申込一覧表!$AT$5:$BN$207,9,0))</f>
        <v/>
      </c>
      <c r="BK69" t="str">
        <f>IF(ISERROR(VLOOKUP($BD69,男子申込一覧表!$AT$5:$BN$207,3,0)),"",VLOOKUP($BD69,男子申込一覧表!$AT$5:$BN$207,11,0))</f>
        <v/>
      </c>
      <c r="BL69">
        <f t="shared" si="71"/>
        <v>0</v>
      </c>
      <c r="BM69">
        <f t="shared" si="72"/>
        <v>0</v>
      </c>
      <c r="BN69">
        <f t="shared" si="72"/>
        <v>0</v>
      </c>
      <c r="BO69">
        <f t="shared" si="72"/>
        <v>0</v>
      </c>
      <c r="BP69">
        <f t="shared" si="72"/>
        <v>0</v>
      </c>
      <c r="BQ69">
        <f t="shared" si="72"/>
        <v>0</v>
      </c>
      <c r="BR69">
        <f t="shared" si="72"/>
        <v>0</v>
      </c>
      <c r="BS69">
        <f t="shared" si="72"/>
        <v>0</v>
      </c>
      <c r="BT69">
        <f t="shared" si="72"/>
        <v>0</v>
      </c>
      <c r="BU69">
        <f t="shared" si="72"/>
        <v>0</v>
      </c>
      <c r="BV69">
        <f t="shared" si="72"/>
        <v>0</v>
      </c>
      <c r="BW69">
        <f t="shared" si="72"/>
        <v>0</v>
      </c>
    </row>
    <row r="70" spans="1:75" ht="14.25" hidden="1" customHeight="1">
      <c r="BD70">
        <v>64</v>
      </c>
      <c r="BE70" t="str">
        <f>IF(ISERROR(VLOOKUP($BD70,男子申込一覧表!$AT$5:$AZ$207,3,0)),"",VLOOKUP($BD70,男子申込一覧表!$AT$5:$AZ$207,3,0))</f>
        <v/>
      </c>
      <c r="BF70" t="str">
        <f>IF(ISERROR(VLOOKUP($BD70,男子申込一覧表!$AT$5:$AZ$207,3,0)),"",VLOOKUP($BD70,男子申込一覧表!$AT$5:$AZ$207,4,0))</f>
        <v/>
      </c>
      <c r="BG70" t="str">
        <f>IF(ISERROR(VLOOKUP($BD70,男子申込一覧表!$AT$5:$AZ$207,3,0)),"",VLOOKUP($BD70,男子申込一覧表!$AT$5:$BC$207,10,0))</f>
        <v/>
      </c>
      <c r="BH70" t="str">
        <f>IF(ISERROR(VLOOKUP($BD70,男子申込一覧表!$AT$5:$BA$207,3,0)),"",VLOOKUP($BD70,男子申込一覧表!$AT$5:$BA$207,7,0))</f>
        <v/>
      </c>
      <c r="BI70" t="str">
        <f>IF(ISERROR(VLOOKUP($BD70,男子申込一覧表!$AT$5:$BN$207,3,0)),"",VLOOKUP($BD70,男子申込一覧表!$AT$5:$BN$207,14,0))</f>
        <v/>
      </c>
      <c r="BJ70" t="str">
        <f>IF(ISERROR(VLOOKUP($BD70,男子申込一覧表!$AT$5:$BN$207,3,0)),"",VLOOKUP($BD70,男子申込一覧表!$AT$5:$BN$207,9,0))</f>
        <v/>
      </c>
      <c r="BK70" t="str">
        <f>IF(ISERROR(VLOOKUP($BD70,男子申込一覧表!$AT$5:$BN$207,3,0)),"",VLOOKUP($BD70,男子申込一覧表!$AT$5:$BN$207,11,0))</f>
        <v/>
      </c>
      <c r="BL70">
        <f t="shared" si="71"/>
        <v>0</v>
      </c>
      <c r="BM70">
        <f t="shared" si="72"/>
        <v>0</v>
      </c>
      <c r="BN70">
        <f t="shared" si="72"/>
        <v>0</v>
      </c>
      <c r="BO70">
        <f t="shared" si="72"/>
        <v>0</v>
      </c>
      <c r="BP70">
        <f t="shared" si="72"/>
        <v>0</v>
      </c>
      <c r="BQ70">
        <f t="shared" si="72"/>
        <v>0</v>
      </c>
      <c r="BR70">
        <f t="shared" si="72"/>
        <v>0</v>
      </c>
      <c r="BS70">
        <f t="shared" si="72"/>
        <v>0</v>
      </c>
      <c r="BT70">
        <f t="shared" si="72"/>
        <v>0</v>
      </c>
      <c r="BU70">
        <f t="shared" si="72"/>
        <v>0</v>
      </c>
      <c r="BV70">
        <f t="shared" si="72"/>
        <v>0</v>
      </c>
      <c r="BW70">
        <f t="shared" si="72"/>
        <v>0</v>
      </c>
    </row>
    <row r="71" spans="1:75" ht="14.25" hidden="1" customHeight="1">
      <c r="BD71">
        <v>65</v>
      </c>
      <c r="BE71" t="str">
        <f>IF(ISERROR(VLOOKUP($BD71,男子申込一覧表!$AT$5:$AZ$207,3,0)),"",VLOOKUP($BD71,男子申込一覧表!$AT$5:$AZ$207,3,0))</f>
        <v/>
      </c>
      <c r="BF71" t="str">
        <f>IF(ISERROR(VLOOKUP($BD71,男子申込一覧表!$AT$5:$AZ$207,3,0)),"",VLOOKUP($BD71,男子申込一覧表!$AT$5:$AZ$207,4,0))</f>
        <v/>
      </c>
      <c r="BG71" t="str">
        <f>IF(ISERROR(VLOOKUP($BD71,男子申込一覧表!$AT$5:$AZ$207,3,0)),"",VLOOKUP($BD71,男子申込一覧表!$AT$5:$BC$207,10,0))</f>
        <v/>
      </c>
      <c r="BH71" t="str">
        <f>IF(ISERROR(VLOOKUP($BD71,男子申込一覧表!$AT$5:$BA$207,3,0)),"",VLOOKUP($BD71,男子申込一覧表!$AT$5:$BA$207,7,0))</f>
        <v/>
      </c>
      <c r="BI71" t="str">
        <f>IF(ISERROR(VLOOKUP($BD71,男子申込一覧表!$AT$5:$BN$207,3,0)),"",VLOOKUP($BD71,男子申込一覧表!$AT$5:$BN$207,14,0))</f>
        <v/>
      </c>
      <c r="BJ71" t="str">
        <f>IF(ISERROR(VLOOKUP($BD71,男子申込一覧表!$AT$5:$BN$207,3,0)),"",VLOOKUP($BD71,男子申込一覧表!$AT$5:$BN$207,9,0))</f>
        <v/>
      </c>
      <c r="BK71" t="str">
        <f>IF(ISERROR(VLOOKUP($BD71,男子申込一覧表!$AT$5:$BN$207,3,0)),"",VLOOKUP($BD71,男子申込一覧表!$AT$5:$BN$207,11,0))</f>
        <v/>
      </c>
      <c r="BL71">
        <f t="shared" si="71"/>
        <v>0</v>
      </c>
      <c r="BM71">
        <f t="shared" si="72"/>
        <v>0</v>
      </c>
      <c r="BN71">
        <f t="shared" si="72"/>
        <v>0</v>
      </c>
      <c r="BO71">
        <f t="shared" si="72"/>
        <v>0</v>
      </c>
      <c r="BP71">
        <f t="shared" si="72"/>
        <v>0</v>
      </c>
      <c r="BQ71">
        <f t="shared" si="72"/>
        <v>0</v>
      </c>
      <c r="BR71">
        <f t="shared" si="72"/>
        <v>0</v>
      </c>
      <c r="BS71">
        <f t="shared" si="72"/>
        <v>0</v>
      </c>
      <c r="BT71">
        <f t="shared" si="72"/>
        <v>0</v>
      </c>
      <c r="BU71">
        <f t="shared" si="72"/>
        <v>0</v>
      </c>
      <c r="BV71">
        <f t="shared" si="72"/>
        <v>0</v>
      </c>
      <c r="BW71">
        <f t="shared" si="72"/>
        <v>0</v>
      </c>
    </row>
    <row r="72" spans="1:75" ht="14.25" customHeight="1">
      <c r="BD72">
        <v>66</v>
      </c>
      <c r="BE72" t="str">
        <f>IF(ISERROR(VLOOKUP($BD72,男子申込一覧表!$AT$5:$AZ$207,3,0)),"",VLOOKUP($BD72,男子申込一覧表!$AT$5:$AZ$207,3,0))</f>
        <v/>
      </c>
      <c r="BF72" t="str">
        <f>IF(ISERROR(VLOOKUP($BD72,男子申込一覧表!$AT$5:$AZ$207,3,0)),"",VLOOKUP($BD72,男子申込一覧表!$AT$5:$AZ$207,4,0))</f>
        <v/>
      </c>
      <c r="BG72" t="str">
        <f>IF(ISERROR(VLOOKUP($BD72,男子申込一覧表!$AT$5:$AZ$207,3,0)),"",VLOOKUP($BD72,男子申込一覧表!$AT$5:$BC$207,10,0))</f>
        <v/>
      </c>
      <c r="BH72" t="str">
        <f>IF(ISERROR(VLOOKUP($BD72,男子申込一覧表!$AT$5:$BA$207,3,0)),"",VLOOKUP($BD72,男子申込一覧表!$AT$5:$BA$207,7,0))</f>
        <v/>
      </c>
      <c r="BI72" t="str">
        <f>IF(ISERROR(VLOOKUP($BD72,男子申込一覧表!$AT$5:$BN$207,3,0)),"",VLOOKUP($BD72,男子申込一覧表!$AT$5:$BN$207,14,0))</f>
        <v/>
      </c>
      <c r="BJ72" t="str">
        <f>IF(ISERROR(VLOOKUP($BD72,男子申込一覧表!$AT$5:$BN$207,3,0)),"",VLOOKUP($BD72,男子申込一覧表!$AT$5:$BN$207,9,0))</f>
        <v/>
      </c>
      <c r="BK72" t="str">
        <f>IF(ISERROR(VLOOKUP($BD72,男子申込一覧表!$AT$5:$BN$207,3,0)),"",VLOOKUP($BD72,男子申込一覧表!$AT$5:$BN$207,11,0))</f>
        <v/>
      </c>
      <c r="BL72">
        <f t="shared" si="71"/>
        <v>0</v>
      </c>
      <c r="BM72">
        <f t="shared" ref="BM72:BW81" si="73">COUNTIF($AH$6:$AK$65,BM$5&amp;$BE72)</f>
        <v>0</v>
      </c>
      <c r="BN72">
        <f t="shared" si="73"/>
        <v>0</v>
      </c>
      <c r="BO72">
        <f t="shared" si="73"/>
        <v>0</v>
      </c>
      <c r="BP72">
        <f t="shared" si="73"/>
        <v>0</v>
      </c>
      <c r="BQ72">
        <f t="shared" si="73"/>
        <v>0</v>
      </c>
      <c r="BR72">
        <f t="shared" si="73"/>
        <v>0</v>
      </c>
      <c r="BS72">
        <f t="shared" si="73"/>
        <v>0</v>
      </c>
      <c r="BT72">
        <f t="shared" si="73"/>
        <v>0</v>
      </c>
      <c r="BU72">
        <f t="shared" si="73"/>
        <v>0</v>
      </c>
      <c r="BV72">
        <f t="shared" si="73"/>
        <v>0</v>
      </c>
      <c r="BW72">
        <f t="shared" si="73"/>
        <v>0</v>
      </c>
    </row>
    <row r="73" spans="1:75" ht="14.25" customHeight="1">
      <c r="BD73">
        <v>67</v>
      </c>
      <c r="BE73" t="str">
        <f>IF(ISERROR(VLOOKUP($BD73,男子申込一覧表!$AT$5:$AZ$207,3,0)),"",VLOOKUP($BD73,男子申込一覧表!$AT$5:$AZ$207,3,0))</f>
        <v/>
      </c>
      <c r="BF73" t="str">
        <f>IF(ISERROR(VLOOKUP($BD73,男子申込一覧表!$AT$5:$AZ$207,3,0)),"",VLOOKUP($BD73,男子申込一覧表!$AT$5:$AZ$207,4,0))</f>
        <v/>
      </c>
      <c r="BG73" t="str">
        <f>IF(ISERROR(VLOOKUP($BD73,男子申込一覧表!$AT$5:$AZ$207,3,0)),"",VLOOKUP($BD73,男子申込一覧表!$AT$5:$BC$207,10,0))</f>
        <v/>
      </c>
      <c r="BH73" t="str">
        <f>IF(ISERROR(VLOOKUP($BD73,男子申込一覧表!$AT$5:$BA$207,3,0)),"",VLOOKUP($BD73,男子申込一覧表!$AT$5:$BA$207,7,0))</f>
        <v/>
      </c>
      <c r="BI73" t="str">
        <f>IF(ISERROR(VLOOKUP($BD73,男子申込一覧表!$AT$5:$BN$207,3,0)),"",VLOOKUP($BD73,男子申込一覧表!$AT$5:$BN$207,14,0))</f>
        <v/>
      </c>
      <c r="BJ73" t="str">
        <f>IF(ISERROR(VLOOKUP($BD73,男子申込一覧表!$AT$5:$BN$207,3,0)),"",VLOOKUP($BD73,男子申込一覧表!$AT$5:$BN$207,9,0))</f>
        <v/>
      </c>
      <c r="BK73" t="str">
        <f>IF(ISERROR(VLOOKUP($BD73,男子申込一覧表!$AT$5:$BN$207,3,0)),"",VLOOKUP($BD73,男子申込一覧表!$AT$5:$BN$207,11,0))</f>
        <v/>
      </c>
      <c r="BL73">
        <f t="shared" si="71"/>
        <v>0</v>
      </c>
      <c r="BM73">
        <f t="shared" si="73"/>
        <v>0</v>
      </c>
      <c r="BN73">
        <f t="shared" si="73"/>
        <v>0</v>
      </c>
      <c r="BO73">
        <f t="shared" si="73"/>
        <v>0</v>
      </c>
      <c r="BP73">
        <f t="shared" si="73"/>
        <v>0</v>
      </c>
      <c r="BQ73">
        <f t="shared" si="73"/>
        <v>0</v>
      </c>
      <c r="BR73">
        <f t="shared" si="73"/>
        <v>0</v>
      </c>
      <c r="BS73">
        <f t="shared" si="73"/>
        <v>0</v>
      </c>
      <c r="BT73">
        <f t="shared" si="73"/>
        <v>0</v>
      </c>
      <c r="BU73">
        <f t="shared" si="73"/>
        <v>0</v>
      </c>
      <c r="BV73">
        <f t="shared" si="73"/>
        <v>0</v>
      </c>
      <c r="BW73">
        <f t="shared" si="73"/>
        <v>0</v>
      </c>
    </row>
    <row r="74" spans="1:75" ht="14.25" customHeight="1">
      <c r="BD74">
        <v>68</v>
      </c>
      <c r="BE74" t="str">
        <f>IF(ISERROR(VLOOKUP($BD74,男子申込一覧表!$AT$5:$AZ$207,3,0)),"",VLOOKUP($BD74,男子申込一覧表!$AT$5:$AZ$207,3,0))</f>
        <v/>
      </c>
      <c r="BF74" t="str">
        <f>IF(ISERROR(VLOOKUP($BD74,男子申込一覧表!$AT$5:$AZ$207,3,0)),"",VLOOKUP($BD74,男子申込一覧表!$AT$5:$AZ$207,4,0))</f>
        <v/>
      </c>
      <c r="BG74" t="str">
        <f>IF(ISERROR(VLOOKUP($BD74,男子申込一覧表!$AT$5:$AZ$207,3,0)),"",VLOOKUP($BD74,男子申込一覧表!$AT$5:$BC$207,10,0))</f>
        <v/>
      </c>
      <c r="BH74" t="str">
        <f>IF(ISERROR(VLOOKUP($BD74,男子申込一覧表!$AT$5:$BA$207,3,0)),"",VLOOKUP($BD74,男子申込一覧表!$AT$5:$BA$207,7,0))</f>
        <v/>
      </c>
      <c r="BI74" t="str">
        <f>IF(ISERROR(VLOOKUP($BD74,男子申込一覧表!$AT$5:$BN$207,3,0)),"",VLOOKUP($BD74,男子申込一覧表!$AT$5:$BN$207,14,0))</f>
        <v/>
      </c>
      <c r="BJ74" t="str">
        <f>IF(ISERROR(VLOOKUP($BD74,男子申込一覧表!$AT$5:$BN$207,3,0)),"",VLOOKUP($BD74,男子申込一覧表!$AT$5:$BN$207,9,0))</f>
        <v/>
      </c>
      <c r="BK74" t="str">
        <f>IF(ISERROR(VLOOKUP($BD74,男子申込一覧表!$AT$5:$BN$207,3,0)),"",VLOOKUP($BD74,男子申込一覧表!$AT$5:$BN$207,11,0))</f>
        <v/>
      </c>
      <c r="BL74">
        <f t="shared" si="71"/>
        <v>0</v>
      </c>
      <c r="BM74">
        <f t="shared" si="73"/>
        <v>0</v>
      </c>
      <c r="BN74">
        <f t="shared" si="73"/>
        <v>0</v>
      </c>
      <c r="BO74">
        <f t="shared" si="73"/>
        <v>0</v>
      </c>
      <c r="BP74">
        <f t="shared" si="73"/>
        <v>0</v>
      </c>
      <c r="BQ74">
        <f t="shared" si="73"/>
        <v>0</v>
      </c>
      <c r="BR74">
        <f t="shared" si="73"/>
        <v>0</v>
      </c>
      <c r="BS74">
        <f t="shared" si="73"/>
        <v>0</v>
      </c>
      <c r="BT74">
        <f t="shared" si="73"/>
        <v>0</v>
      </c>
      <c r="BU74">
        <f t="shared" si="73"/>
        <v>0</v>
      </c>
      <c r="BV74">
        <f t="shared" si="73"/>
        <v>0</v>
      </c>
      <c r="BW74">
        <f t="shared" si="73"/>
        <v>0</v>
      </c>
    </row>
    <row r="75" spans="1:75" ht="14.25" customHeight="1">
      <c r="BD75">
        <v>69</v>
      </c>
      <c r="BE75" t="str">
        <f>IF(ISERROR(VLOOKUP($BD75,男子申込一覧表!$AT$5:$AZ$207,3,0)),"",VLOOKUP($BD75,男子申込一覧表!$AT$5:$AZ$207,3,0))</f>
        <v/>
      </c>
      <c r="BF75" t="str">
        <f>IF(ISERROR(VLOOKUP($BD75,男子申込一覧表!$AT$5:$AZ$207,3,0)),"",VLOOKUP($BD75,男子申込一覧表!$AT$5:$AZ$207,4,0))</f>
        <v/>
      </c>
      <c r="BG75" t="str">
        <f>IF(ISERROR(VLOOKUP($BD75,男子申込一覧表!$AT$5:$AZ$207,3,0)),"",VLOOKUP($BD75,男子申込一覧表!$AT$5:$BC$207,10,0))</f>
        <v/>
      </c>
      <c r="BH75" t="str">
        <f>IF(ISERROR(VLOOKUP($BD75,男子申込一覧表!$AT$5:$BA$207,3,0)),"",VLOOKUP($BD75,男子申込一覧表!$AT$5:$BA$207,7,0))</f>
        <v/>
      </c>
      <c r="BI75" t="str">
        <f>IF(ISERROR(VLOOKUP($BD75,男子申込一覧表!$AT$5:$BN$207,3,0)),"",VLOOKUP($BD75,男子申込一覧表!$AT$5:$BN$207,14,0))</f>
        <v/>
      </c>
      <c r="BJ75" t="str">
        <f>IF(ISERROR(VLOOKUP($BD75,男子申込一覧表!$AT$5:$BN$207,3,0)),"",VLOOKUP($BD75,男子申込一覧表!$AT$5:$BN$207,9,0))</f>
        <v/>
      </c>
      <c r="BK75" t="str">
        <f>IF(ISERROR(VLOOKUP($BD75,男子申込一覧表!$AT$5:$BN$207,3,0)),"",VLOOKUP($BD75,男子申込一覧表!$AT$5:$BN$207,11,0))</f>
        <v/>
      </c>
      <c r="BL75">
        <f t="shared" si="71"/>
        <v>0</v>
      </c>
      <c r="BM75">
        <f t="shared" si="73"/>
        <v>0</v>
      </c>
      <c r="BN75">
        <f t="shared" si="73"/>
        <v>0</v>
      </c>
      <c r="BO75">
        <f t="shared" si="73"/>
        <v>0</v>
      </c>
      <c r="BP75">
        <f t="shared" si="73"/>
        <v>0</v>
      </c>
      <c r="BQ75">
        <f t="shared" si="73"/>
        <v>0</v>
      </c>
      <c r="BR75">
        <f t="shared" si="73"/>
        <v>0</v>
      </c>
      <c r="BS75">
        <f t="shared" si="73"/>
        <v>0</v>
      </c>
      <c r="BT75">
        <f t="shared" si="73"/>
        <v>0</v>
      </c>
      <c r="BU75">
        <f t="shared" si="73"/>
        <v>0</v>
      </c>
      <c r="BV75">
        <f t="shared" si="73"/>
        <v>0</v>
      </c>
      <c r="BW75">
        <f t="shared" si="73"/>
        <v>0</v>
      </c>
    </row>
    <row r="76" spans="1:75" ht="14.25" customHeight="1">
      <c r="BD76">
        <v>70</v>
      </c>
      <c r="BE76" t="str">
        <f>IF(ISERROR(VLOOKUP($BD76,男子申込一覧表!$AT$5:$AZ$207,3,0)),"",VLOOKUP($BD76,男子申込一覧表!$AT$5:$AZ$207,3,0))</f>
        <v/>
      </c>
      <c r="BF76" t="str">
        <f>IF(ISERROR(VLOOKUP($BD76,男子申込一覧表!$AT$5:$AZ$207,3,0)),"",VLOOKUP($BD76,男子申込一覧表!$AT$5:$AZ$207,4,0))</f>
        <v/>
      </c>
      <c r="BG76" t="str">
        <f>IF(ISERROR(VLOOKUP($BD76,男子申込一覧表!$AT$5:$AZ$207,3,0)),"",VLOOKUP($BD76,男子申込一覧表!$AT$5:$BC$207,10,0))</f>
        <v/>
      </c>
      <c r="BH76" t="str">
        <f>IF(ISERROR(VLOOKUP($BD76,男子申込一覧表!$AT$5:$BA$207,3,0)),"",VLOOKUP($BD76,男子申込一覧表!$AT$5:$BA$207,7,0))</f>
        <v/>
      </c>
      <c r="BI76" t="str">
        <f>IF(ISERROR(VLOOKUP($BD76,男子申込一覧表!$AT$5:$BN$207,3,0)),"",VLOOKUP($BD76,男子申込一覧表!$AT$5:$BN$207,14,0))</f>
        <v/>
      </c>
      <c r="BJ76" t="str">
        <f>IF(ISERROR(VLOOKUP($BD76,男子申込一覧表!$AT$5:$BN$207,3,0)),"",VLOOKUP($BD76,男子申込一覧表!$AT$5:$BN$207,9,0))</f>
        <v/>
      </c>
      <c r="BK76" t="str">
        <f>IF(ISERROR(VLOOKUP($BD76,男子申込一覧表!$AT$5:$BN$207,3,0)),"",VLOOKUP($BD76,男子申込一覧表!$AT$5:$BN$207,11,0))</f>
        <v/>
      </c>
      <c r="BL76">
        <f t="shared" si="71"/>
        <v>0</v>
      </c>
      <c r="BM76">
        <f t="shared" si="73"/>
        <v>0</v>
      </c>
      <c r="BN76">
        <f t="shared" si="73"/>
        <v>0</v>
      </c>
      <c r="BO76">
        <f t="shared" si="73"/>
        <v>0</v>
      </c>
      <c r="BP76">
        <f t="shared" si="73"/>
        <v>0</v>
      </c>
      <c r="BQ76">
        <f t="shared" si="73"/>
        <v>0</v>
      </c>
      <c r="BR76">
        <f t="shared" si="73"/>
        <v>0</v>
      </c>
      <c r="BS76">
        <f t="shared" si="73"/>
        <v>0</v>
      </c>
      <c r="BT76">
        <f t="shared" si="73"/>
        <v>0</v>
      </c>
      <c r="BU76">
        <f t="shared" si="73"/>
        <v>0</v>
      </c>
      <c r="BV76">
        <f t="shared" si="73"/>
        <v>0</v>
      </c>
      <c r="BW76">
        <f t="shared" si="73"/>
        <v>0</v>
      </c>
    </row>
    <row r="77" spans="1:75" ht="14.25" customHeight="1">
      <c r="BD77">
        <v>71</v>
      </c>
      <c r="BE77" t="str">
        <f>IF(ISERROR(VLOOKUP($BD77,男子申込一覧表!$AT$5:$AZ$207,3,0)),"",VLOOKUP($BD77,男子申込一覧表!$AT$5:$AZ$207,3,0))</f>
        <v/>
      </c>
      <c r="BF77" t="str">
        <f>IF(ISERROR(VLOOKUP($BD77,男子申込一覧表!$AT$5:$AZ$207,3,0)),"",VLOOKUP($BD77,男子申込一覧表!$AT$5:$AZ$207,4,0))</f>
        <v/>
      </c>
      <c r="BG77" t="str">
        <f>IF(ISERROR(VLOOKUP($BD77,男子申込一覧表!$AT$5:$AZ$207,3,0)),"",VLOOKUP($BD77,男子申込一覧表!$AT$5:$BC$207,10,0))</f>
        <v/>
      </c>
      <c r="BH77" t="str">
        <f>IF(ISERROR(VLOOKUP($BD77,男子申込一覧表!$AT$5:$BA$207,3,0)),"",VLOOKUP($BD77,男子申込一覧表!$AT$5:$BA$207,7,0))</f>
        <v/>
      </c>
      <c r="BI77" t="str">
        <f>IF(ISERROR(VLOOKUP($BD77,男子申込一覧表!$AT$5:$BN$207,3,0)),"",VLOOKUP($BD77,男子申込一覧表!$AT$5:$BN$207,14,0))</f>
        <v/>
      </c>
      <c r="BJ77" t="str">
        <f>IF(ISERROR(VLOOKUP($BD77,男子申込一覧表!$AT$5:$BN$207,3,0)),"",VLOOKUP($BD77,男子申込一覧表!$AT$5:$BN$207,9,0))</f>
        <v/>
      </c>
      <c r="BK77" t="str">
        <f>IF(ISERROR(VLOOKUP($BD77,男子申込一覧表!$AT$5:$BN$207,3,0)),"",VLOOKUP($BD77,男子申込一覧表!$AT$5:$BN$207,11,0))</f>
        <v/>
      </c>
      <c r="BL77">
        <f t="shared" si="71"/>
        <v>0</v>
      </c>
      <c r="BM77">
        <f t="shared" si="73"/>
        <v>0</v>
      </c>
      <c r="BN77">
        <f t="shared" si="73"/>
        <v>0</v>
      </c>
      <c r="BO77">
        <f t="shared" si="73"/>
        <v>0</v>
      </c>
      <c r="BP77">
        <f t="shared" si="73"/>
        <v>0</v>
      </c>
      <c r="BQ77">
        <f t="shared" si="73"/>
        <v>0</v>
      </c>
      <c r="BR77">
        <f t="shared" si="73"/>
        <v>0</v>
      </c>
      <c r="BS77">
        <f t="shared" si="73"/>
        <v>0</v>
      </c>
      <c r="BT77">
        <f t="shared" si="73"/>
        <v>0</v>
      </c>
      <c r="BU77">
        <f t="shared" si="73"/>
        <v>0</v>
      </c>
      <c r="BV77">
        <f t="shared" si="73"/>
        <v>0</v>
      </c>
      <c r="BW77">
        <f t="shared" si="73"/>
        <v>0</v>
      </c>
    </row>
    <row r="78" spans="1:75" ht="14.25" customHeight="1">
      <c r="BD78">
        <v>72</v>
      </c>
      <c r="BE78" t="str">
        <f>IF(ISERROR(VLOOKUP($BD78,男子申込一覧表!$AT$5:$AZ$207,3,0)),"",VLOOKUP($BD78,男子申込一覧表!$AT$5:$AZ$207,3,0))</f>
        <v/>
      </c>
      <c r="BF78" t="str">
        <f>IF(ISERROR(VLOOKUP($BD78,男子申込一覧表!$AT$5:$AZ$207,3,0)),"",VLOOKUP($BD78,男子申込一覧表!$AT$5:$AZ$207,4,0))</f>
        <v/>
      </c>
      <c r="BG78" t="str">
        <f>IF(ISERROR(VLOOKUP($BD78,男子申込一覧表!$AT$5:$AZ$207,3,0)),"",VLOOKUP($BD78,男子申込一覧表!$AT$5:$BC$207,10,0))</f>
        <v/>
      </c>
      <c r="BH78" t="str">
        <f>IF(ISERROR(VLOOKUP($BD78,男子申込一覧表!$AT$5:$BA$207,3,0)),"",VLOOKUP($BD78,男子申込一覧表!$AT$5:$BA$207,7,0))</f>
        <v/>
      </c>
      <c r="BI78" t="str">
        <f>IF(ISERROR(VLOOKUP($BD78,男子申込一覧表!$AT$5:$BN$207,3,0)),"",VLOOKUP($BD78,男子申込一覧表!$AT$5:$BN$207,14,0))</f>
        <v/>
      </c>
      <c r="BJ78" t="str">
        <f>IF(ISERROR(VLOOKUP($BD78,男子申込一覧表!$AT$5:$BN$207,3,0)),"",VLOOKUP($BD78,男子申込一覧表!$AT$5:$BN$207,9,0))</f>
        <v/>
      </c>
      <c r="BK78" t="str">
        <f>IF(ISERROR(VLOOKUP($BD78,男子申込一覧表!$AT$5:$BN$207,3,0)),"",VLOOKUP($BD78,男子申込一覧表!$AT$5:$BN$207,11,0))</f>
        <v/>
      </c>
      <c r="BL78">
        <f t="shared" si="71"/>
        <v>0</v>
      </c>
      <c r="BM78">
        <f t="shared" si="73"/>
        <v>0</v>
      </c>
      <c r="BN78">
        <f t="shared" si="73"/>
        <v>0</v>
      </c>
      <c r="BO78">
        <f t="shared" si="73"/>
        <v>0</v>
      </c>
      <c r="BP78">
        <f t="shared" si="73"/>
        <v>0</v>
      </c>
      <c r="BQ78">
        <f t="shared" si="73"/>
        <v>0</v>
      </c>
      <c r="BR78">
        <f t="shared" si="73"/>
        <v>0</v>
      </c>
      <c r="BS78">
        <f t="shared" si="73"/>
        <v>0</v>
      </c>
      <c r="BT78">
        <f t="shared" si="73"/>
        <v>0</v>
      </c>
      <c r="BU78">
        <f t="shared" si="73"/>
        <v>0</v>
      </c>
      <c r="BV78">
        <f t="shared" si="73"/>
        <v>0</v>
      </c>
      <c r="BW78">
        <f t="shared" si="73"/>
        <v>0</v>
      </c>
    </row>
    <row r="79" spans="1:75" ht="14.25" customHeight="1">
      <c r="BD79">
        <v>73</v>
      </c>
      <c r="BE79" t="str">
        <f>IF(ISERROR(VLOOKUP($BD79,男子申込一覧表!$AT$5:$AZ$207,3,0)),"",VLOOKUP($BD79,男子申込一覧表!$AT$5:$AZ$207,3,0))</f>
        <v/>
      </c>
      <c r="BF79" t="str">
        <f>IF(ISERROR(VLOOKUP($BD79,男子申込一覧表!$AT$5:$AZ$207,3,0)),"",VLOOKUP($BD79,男子申込一覧表!$AT$5:$AZ$207,4,0))</f>
        <v/>
      </c>
      <c r="BG79" t="str">
        <f>IF(ISERROR(VLOOKUP($BD79,男子申込一覧表!$AT$5:$AZ$207,3,0)),"",VLOOKUP($BD79,男子申込一覧表!$AT$5:$BC$207,10,0))</f>
        <v/>
      </c>
      <c r="BH79" t="str">
        <f>IF(ISERROR(VLOOKUP($BD79,男子申込一覧表!$AT$5:$BA$207,3,0)),"",VLOOKUP($BD79,男子申込一覧表!$AT$5:$BA$207,7,0))</f>
        <v/>
      </c>
      <c r="BI79" t="str">
        <f>IF(ISERROR(VLOOKUP($BD79,男子申込一覧表!$AT$5:$BN$207,3,0)),"",VLOOKUP($BD79,男子申込一覧表!$AT$5:$BN$207,14,0))</f>
        <v/>
      </c>
      <c r="BJ79" t="str">
        <f>IF(ISERROR(VLOOKUP($BD79,男子申込一覧表!$AT$5:$BN$207,3,0)),"",VLOOKUP($BD79,男子申込一覧表!$AT$5:$BN$207,9,0))</f>
        <v/>
      </c>
      <c r="BK79" t="str">
        <f>IF(ISERROR(VLOOKUP($BD79,男子申込一覧表!$AT$5:$BN$207,3,0)),"",VLOOKUP($BD79,男子申込一覧表!$AT$5:$BN$207,11,0))</f>
        <v/>
      </c>
      <c r="BL79">
        <f t="shared" si="71"/>
        <v>0</v>
      </c>
      <c r="BM79">
        <f t="shared" si="73"/>
        <v>0</v>
      </c>
      <c r="BN79">
        <f t="shared" si="73"/>
        <v>0</v>
      </c>
      <c r="BO79">
        <f t="shared" si="73"/>
        <v>0</v>
      </c>
      <c r="BP79">
        <f t="shared" si="73"/>
        <v>0</v>
      </c>
      <c r="BQ79">
        <f t="shared" si="73"/>
        <v>0</v>
      </c>
      <c r="BR79">
        <f t="shared" si="73"/>
        <v>0</v>
      </c>
      <c r="BS79">
        <f t="shared" si="73"/>
        <v>0</v>
      </c>
      <c r="BT79">
        <f t="shared" si="73"/>
        <v>0</v>
      </c>
      <c r="BU79">
        <f t="shared" si="73"/>
        <v>0</v>
      </c>
      <c r="BV79">
        <f t="shared" si="73"/>
        <v>0</v>
      </c>
      <c r="BW79">
        <f t="shared" si="73"/>
        <v>0</v>
      </c>
    </row>
    <row r="80" spans="1:75" ht="14.25" customHeight="1">
      <c r="BD80">
        <v>74</v>
      </c>
      <c r="BE80" t="str">
        <f>IF(ISERROR(VLOOKUP($BD80,男子申込一覧表!$AT$5:$AZ$207,3,0)),"",VLOOKUP($BD80,男子申込一覧表!$AT$5:$AZ$207,3,0))</f>
        <v/>
      </c>
      <c r="BF80" t="str">
        <f>IF(ISERROR(VLOOKUP($BD80,男子申込一覧表!$AT$5:$AZ$207,3,0)),"",VLOOKUP($BD80,男子申込一覧表!$AT$5:$AZ$207,4,0))</f>
        <v/>
      </c>
      <c r="BG80" t="str">
        <f>IF(ISERROR(VLOOKUP($BD80,男子申込一覧表!$AT$5:$AZ$207,3,0)),"",VLOOKUP($BD80,男子申込一覧表!$AT$5:$BC$207,10,0))</f>
        <v/>
      </c>
      <c r="BH80" t="str">
        <f>IF(ISERROR(VLOOKUP($BD80,男子申込一覧表!$AT$5:$BA$207,3,0)),"",VLOOKUP($BD80,男子申込一覧表!$AT$5:$BA$207,7,0))</f>
        <v/>
      </c>
      <c r="BI80" t="str">
        <f>IF(ISERROR(VLOOKUP($BD80,男子申込一覧表!$AT$5:$BN$207,3,0)),"",VLOOKUP($BD80,男子申込一覧表!$AT$5:$BN$207,14,0))</f>
        <v/>
      </c>
      <c r="BJ80" t="str">
        <f>IF(ISERROR(VLOOKUP($BD80,男子申込一覧表!$AT$5:$BN$207,3,0)),"",VLOOKUP($BD80,男子申込一覧表!$AT$5:$BN$207,9,0))</f>
        <v/>
      </c>
      <c r="BK80" t="str">
        <f>IF(ISERROR(VLOOKUP($BD80,男子申込一覧表!$AT$5:$BN$207,3,0)),"",VLOOKUP($BD80,男子申込一覧表!$AT$5:$BN$207,11,0))</f>
        <v/>
      </c>
      <c r="BL80">
        <f t="shared" si="71"/>
        <v>0</v>
      </c>
      <c r="BM80">
        <f t="shared" si="73"/>
        <v>0</v>
      </c>
      <c r="BN80">
        <f t="shared" si="73"/>
        <v>0</v>
      </c>
      <c r="BO80">
        <f t="shared" si="73"/>
        <v>0</v>
      </c>
      <c r="BP80">
        <f t="shared" si="73"/>
        <v>0</v>
      </c>
      <c r="BQ80">
        <f t="shared" si="73"/>
        <v>0</v>
      </c>
      <c r="BR80">
        <f t="shared" si="73"/>
        <v>0</v>
      </c>
      <c r="BS80">
        <f t="shared" si="73"/>
        <v>0</v>
      </c>
      <c r="BT80">
        <f t="shared" si="73"/>
        <v>0</v>
      </c>
      <c r="BU80">
        <f t="shared" si="73"/>
        <v>0</v>
      </c>
      <c r="BV80">
        <f t="shared" si="73"/>
        <v>0</v>
      </c>
      <c r="BW80">
        <f t="shared" si="73"/>
        <v>0</v>
      </c>
    </row>
    <row r="81" spans="56:75" ht="14.25" customHeight="1">
      <c r="BD81">
        <v>75</v>
      </c>
      <c r="BE81" t="str">
        <f>IF(ISERROR(VLOOKUP($BD81,男子申込一覧表!$AT$5:$AZ$207,3,0)),"",VLOOKUP($BD81,男子申込一覧表!$AT$5:$AZ$207,3,0))</f>
        <v/>
      </c>
      <c r="BF81" t="str">
        <f>IF(ISERROR(VLOOKUP($BD81,男子申込一覧表!$AT$5:$AZ$207,3,0)),"",VLOOKUP($BD81,男子申込一覧表!$AT$5:$AZ$207,4,0))</f>
        <v/>
      </c>
      <c r="BG81" t="str">
        <f>IF(ISERROR(VLOOKUP($BD81,男子申込一覧表!$AT$5:$AZ$207,3,0)),"",VLOOKUP($BD81,男子申込一覧表!$AT$5:$BC$207,10,0))</f>
        <v/>
      </c>
      <c r="BH81" t="str">
        <f>IF(ISERROR(VLOOKUP($BD81,男子申込一覧表!$AT$5:$BA$207,3,0)),"",VLOOKUP($BD81,男子申込一覧表!$AT$5:$BA$207,7,0))</f>
        <v/>
      </c>
      <c r="BI81" t="str">
        <f>IF(ISERROR(VLOOKUP($BD81,男子申込一覧表!$AT$5:$BN$207,3,0)),"",VLOOKUP($BD81,男子申込一覧表!$AT$5:$BN$207,14,0))</f>
        <v/>
      </c>
      <c r="BJ81" t="str">
        <f>IF(ISERROR(VLOOKUP($BD81,男子申込一覧表!$AT$5:$BN$207,3,0)),"",VLOOKUP($BD81,男子申込一覧表!$AT$5:$BN$207,9,0))</f>
        <v/>
      </c>
      <c r="BK81" t="str">
        <f>IF(ISERROR(VLOOKUP($BD81,男子申込一覧表!$AT$5:$BN$207,3,0)),"",VLOOKUP($BD81,男子申込一覧表!$AT$5:$BN$207,11,0))</f>
        <v/>
      </c>
      <c r="BL81">
        <f t="shared" si="71"/>
        <v>0</v>
      </c>
      <c r="BM81">
        <f t="shared" si="73"/>
        <v>0</v>
      </c>
      <c r="BN81">
        <f t="shared" si="73"/>
        <v>0</v>
      </c>
      <c r="BO81">
        <f t="shared" si="73"/>
        <v>0</v>
      </c>
      <c r="BP81">
        <f t="shared" si="73"/>
        <v>0</v>
      </c>
      <c r="BQ81">
        <f t="shared" si="73"/>
        <v>0</v>
      </c>
      <c r="BR81">
        <f t="shared" si="73"/>
        <v>0</v>
      </c>
      <c r="BS81">
        <f t="shared" si="73"/>
        <v>0</v>
      </c>
      <c r="BT81">
        <f t="shared" si="73"/>
        <v>0</v>
      </c>
      <c r="BU81">
        <f t="shared" si="73"/>
        <v>0</v>
      </c>
      <c r="BV81">
        <f t="shared" si="73"/>
        <v>0</v>
      </c>
      <c r="BW81">
        <f t="shared" si="73"/>
        <v>0</v>
      </c>
    </row>
    <row r="82" spans="56:75" ht="14.25" customHeight="1">
      <c r="BD82">
        <v>76</v>
      </c>
      <c r="BE82" t="str">
        <f>IF(ISERROR(VLOOKUP($BD82,男子申込一覧表!$AT$5:$AZ$207,3,0)),"",VLOOKUP($BD82,男子申込一覧表!$AT$5:$AZ$207,3,0))</f>
        <v/>
      </c>
      <c r="BF82" t="str">
        <f>IF(ISERROR(VLOOKUP($BD82,男子申込一覧表!$AT$5:$AZ$207,3,0)),"",VLOOKUP($BD82,男子申込一覧表!$AT$5:$AZ$207,4,0))</f>
        <v/>
      </c>
      <c r="BG82" t="str">
        <f>IF(ISERROR(VLOOKUP($BD82,男子申込一覧表!$AT$5:$AZ$207,3,0)),"",VLOOKUP($BD82,男子申込一覧表!$AT$5:$BC$207,10,0))</f>
        <v/>
      </c>
      <c r="BH82" t="str">
        <f>IF(ISERROR(VLOOKUP($BD82,男子申込一覧表!$AT$5:$BA$207,3,0)),"",VLOOKUP($BD82,男子申込一覧表!$AT$5:$BA$207,7,0))</f>
        <v/>
      </c>
      <c r="BI82" t="str">
        <f>IF(ISERROR(VLOOKUP($BD82,男子申込一覧表!$AT$5:$BN$207,3,0)),"",VLOOKUP($BD82,男子申込一覧表!$AT$5:$BN$207,14,0))</f>
        <v/>
      </c>
      <c r="BJ82" t="str">
        <f>IF(ISERROR(VLOOKUP($BD82,男子申込一覧表!$AT$5:$BN$207,3,0)),"",VLOOKUP($BD82,男子申込一覧表!$AT$5:$BN$207,9,0))</f>
        <v/>
      </c>
      <c r="BK82" t="str">
        <f>IF(ISERROR(VLOOKUP($BD82,男子申込一覧表!$AT$5:$BN$207,3,0)),"",VLOOKUP($BD82,男子申込一覧表!$AT$5:$BN$207,11,0))</f>
        <v/>
      </c>
      <c r="BL82">
        <f t="shared" si="71"/>
        <v>0</v>
      </c>
      <c r="BM82">
        <f t="shared" ref="BM82:BW91" si="74">COUNTIF($AH$6:$AK$65,BM$5&amp;$BE82)</f>
        <v>0</v>
      </c>
      <c r="BN82">
        <f t="shared" si="74"/>
        <v>0</v>
      </c>
      <c r="BO82">
        <f t="shared" si="74"/>
        <v>0</v>
      </c>
      <c r="BP82">
        <f t="shared" si="74"/>
        <v>0</v>
      </c>
      <c r="BQ82">
        <f t="shared" si="74"/>
        <v>0</v>
      </c>
      <c r="BR82">
        <f t="shared" si="74"/>
        <v>0</v>
      </c>
      <c r="BS82">
        <f t="shared" si="74"/>
        <v>0</v>
      </c>
      <c r="BT82">
        <f t="shared" si="74"/>
        <v>0</v>
      </c>
      <c r="BU82">
        <f t="shared" si="74"/>
        <v>0</v>
      </c>
      <c r="BV82">
        <f t="shared" si="74"/>
        <v>0</v>
      </c>
      <c r="BW82">
        <f t="shared" si="74"/>
        <v>0</v>
      </c>
    </row>
    <row r="83" spans="56:75" ht="14.25" customHeight="1">
      <c r="BD83">
        <v>77</v>
      </c>
      <c r="BE83" t="str">
        <f>IF(ISERROR(VLOOKUP($BD83,男子申込一覧表!$AT$5:$AZ$207,3,0)),"",VLOOKUP($BD83,男子申込一覧表!$AT$5:$AZ$207,3,0))</f>
        <v/>
      </c>
      <c r="BF83" t="str">
        <f>IF(ISERROR(VLOOKUP($BD83,男子申込一覧表!$AT$5:$AZ$207,3,0)),"",VLOOKUP($BD83,男子申込一覧表!$AT$5:$AZ$207,4,0))</f>
        <v/>
      </c>
      <c r="BG83" t="str">
        <f>IF(ISERROR(VLOOKUP($BD83,男子申込一覧表!$AT$5:$AZ$207,3,0)),"",VLOOKUP($BD83,男子申込一覧表!$AT$5:$BC$207,10,0))</f>
        <v/>
      </c>
      <c r="BH83" t="str">
        <f>IF(ISERROR(VLOOKUP($BD83,男子申込一覧表!$AT$5:$BA$207,3,0)),"",VLOOKUP($BD83,男子申込一覧表!$AT$5:$BA$207,7,0))</f>
        <v/>
      </c>
      <c r="BI83" t="str">
        <f>IF(ISERROR(VLOOKUP($BD83,男子申込一覧表!$AT$5:$BN$207,3,0)),"",VLOOKUP($BD83,男子申込一覧表!$AT$5:$BN$207,14,0))</f>
        <v/>
      </c>
      <c r="BJ83" t="str">
        <f>IF(ISERROR(VLOOKUP($BD83,男子申込一覧表!$AT$5:$BN$207,3,0)),"",VLOOKUP($BD83,男子申込一覧表!$AT$5:$BN$207,9,0))</f>
        <v/>
      </c>
      <c r="BK83" t="str">
        <f>IF(ISERROR(VLOOKUP($BD83,男子申込一覧表!$AT$5:$BN$207,3,0)),"",VLOOKUP($BD83,男子申込一覧表!$AT$5:$BN$207,11,0))</f>
        <v/>
      </c>
      <c r="BL83">
        <f t="shared" si="71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si="74"/>
        <v>0</v>
      </c>
      <c r="BW83">
        <f t="shared" si="74"/>
        <v>0</v>
      </c>
    </row>
    <row r="84" spans="56:75" ht="14.25" customHeight="1">
      <c r="BD84">
        <v>78</v>
      </c>
      <c r="BE84" t="str">
        <f>IF(ISERROR(VLOOKUP($BD84,男子申込一覧表!$AT$5:$AZ$207,3,0)),"",VLOOKUP($BD84,男子申込一覧表!$AT$5:$AZ$207,3,0))</f>
        <v/>
      </c>
      <c r="BF84" t="str">
        <f>IF(ISERROR(VLOOKUP($BD84,男子申込一覧表!$AT$5:$AZ$207,3,0)),"",VLOOKUP($BD84,男子申込一覧表!$AT$5:$AZ$207,4,0))</f>
        <v/>
      </c>
      <c r="BG84" t="str">
        <f>IF(ISERROR(VLOOKUP($BD84,男子申込一覧表!$AT$5:$AZ$207,3,0)),"",VLOOKUP($BD84,男子申込一覧表!$AT$5:$BC$207,10,0))</f>
        <v/>
      </c>
      <c r="BH84" t="str">
        <f>IF(ISERROR(VLOOKUP($BD84,男子申込一覧表!$AT$5:$BA$207,3,0)),"",VLOOKUP($BD84,男子申込一覧表!$AT$5:$BA$207,7,0))</f>
        <v/>
      </c>
      <c r="BI84" t="str">
        <f>IF(ISERROR(VLOOKUP($BD84,男子申込一覧表!$AT$5:$BN$207,3,0)),"",VLOOKUP($BD84,男子申込一覧表!$AT$5:$BN$207,14,0))</f>
        <v/>
      </c>
      <c r="BJ84" t="str">
        <f>IF(ISERROR(VLOOKUP($BD84,男子申込一覧表!$AT$5:$BN$207,3,0)),"",VLOOKUP($BD84,男子申込一覧表!$AT$5:$BN$207,9,0))</f>
        <v/>
      </c>
      <c r="BK84" t="str">
        <f>IF(ISERROR(VLOOKUP($BD84,男子申込一覧表!$AT$5:$BN$207,3,0)),"",VLOOKUP($BD84,男子申込一覧表!$AT$5:$BN$207,11,0))</f>
        <v/>
      </c>
      <c r="BL84">
        <f t="shared" si="71"/>
        <v>0</v>
      </c>
      <c r="BM84">
        <f t="shared" si="74"/>
        <v>0</v>
      </c>
      <c r="BN84">
        <f t="shared" si="74"/>
        <v>0</v>
      </c>
      <c r="BO84">
        <f t="shared" si="74"/>
        <v>0</v>
      </c>
      <c r="BP84">
        <f t="shared" si="74"/>
        <v>0</v>
      </c>
      <c r="BQ84">
        <f t="shared" si="74"/>
        <v>0</v>
      </c>
      <c r="BR84">
        <f t="shared" si="74"/>
        <v>0</v>
      </c>
      <c r="BS84">
        <f t="shared" si="74"/>
        <v>0</v>
      </c>
      <c r="BT84">
        <f t="shared" si="74"/>
        <v>0</v>
      </c>
      <c r="BU84">
        <f t="shared" si="74"/>
        <v>0</v>
      </c>
      <c r="BV84">
        <f t="shared" si="74"/>
        <v>0</v>
      </c>
      <c r="BW84">
        <f t="shared" si="74"/>
        <v>0</v>
      </c>
    </row>
    <row r="85" spans="56:75" ht="14.25" customHeight="1">
      <c r="BD85">
        <v>79</v>
      </c>
      <c r="BE85" t="str">
        <f>IF(ISERROR(VLOOKUP($BD85,男子申込一覧表!$AT$5:$AZ$207,3,0)),"",VLOOKUP($BD85,男子申込一覧表!$AT$5:$AZ$207,3,0))</f>
        <v/>
      </c>
      <c r="BF85" t="str">
        <f>IF(ISERROR(VLOOKUP($BD85,男子申込一覧表!$AT$5:$AZ$207,3,0)),"",VLOOKUP($BD85,男子申込一覧表!$AT$5:$AZ$207,4,0))</f>
        <v/>
      </c>
      <c r="BG85" t="str">
        <f>IF(ISERROR(VLOOKUP($BD85,男子申込一覧表!$AT$5:$AZ$207,3,0)),"",VLOOKUP($BD85,男子申込一覧表!$AT$5:$BC$207,10,0))</f>
        <v/>
      </c>
      <c r="BH85" t="str">
        <f>IF(ISERROR(VLOOKUP($BD85,男子申込一覧表!$AT$5:$BA$207,3,0)),"",VLOOKUP($BD85,男子申込一覧表!$AT$5:$BA$207,7,0))</f>
        <v/>
      </c>
      <c r="BI85" t="str">
        <f>IF(ISERROR(VLOOKUP($BD85,男子申込一覧表!$AT$5:$BN$207,3,0)),"",VLOOKUP($BD85,男子申込一覧表!$AT$5:$BN$207,14,0))</f>
        <v/>
      </c>
      <c r="BJ85" t="str">
        <f>IF(ISERROR(VLOOKUP($BD85,男子申込一覧表!$AT$5:$BN$207,3,0)),"",VLOOKUP($BD85,男子申込一覧表!$AT$5:$BN$207,9,0))</f>
        <v/>
      </c>
      <c r="BK85" t="str">
        <f>IF(ISERROR(VLOOKUP($BD85,男子申込一覧表!$AT$5:$BN$207,3,0)),"",VLOOKUP($BD85,男子申込一覧表!$AT$5:$BN$207,11,0))</f>
        <v/>
      </c>
      <c r="BL85">
        <f t="shared" si="71"/>
        <v>0</v>
      </c>
      <c r="BM85">
        <f t="shared" si="74"/>
        <v>0</v>
      </c>
      <c r="BN85">
        <f t="shared" si="74"/>
        <v>0</v>
      </c>
      <c r="BO85">
        <f t="shared" si="74"/>
        <v>0</v>
      </c>
      <c r="BP85">
        <f t="shared" si="74"/>
        <v>0</v>
      </c>
      <c r="BQ85">
        <f t="shared" si="74"/>
        <v>0</v>
      </c>
      <c r="BR85">
        <f t="shared" si="74"/>
        <v>0</v>
      </c>
      <c r="BS85">
        <f t="shared" si="74"/>
        <v>0</v>
      </c>
      <c r="BT85">
        <f t="shared" si="74"/>
        <v>0</v>
      </c>
      <c r="BU85">
        <f t="shared" si="74"/>
        <v>0</v>
      </c>
      <c r="BV85">
        <f t="shared" si="74"/>
        <v>0</v>
      </c>
      <c r="BW85">
        <f t="shared" si="74"/>
        <v>0</v>
      </c>
    </row>
    <row r="86" spans="56:75" ht="14.25" customHeight="1">
      <c r="BD86">
        <v>80</v>
      </c>
      <c r="BE86" t="str">
        <f>IF(ISERROR(VLOOKUP($BD86,男子申込一覧表!$AT$5:$AZ$207,3,0)),"",VLOOKUP($BD86,男子申込一覧表!$AT$5:$AZ$207,3,0))</f>
        <v/>
      </c>
      <c r="BF86" t="str">
        <f>IF(ISERROR(VLOOKUP($BD86,男子申込一覧表!$AT$5:$AZ$207,3,0)),"",VLOOKUP($BD86,男子申込一覧表!$AT$5:$AZ$207,4,0))</f>
        <v/>
      </c>
      <c r="BG86" t="str">
        <f>IF(ISERROR(VLOOKUP($BD86,男子申込一覧表!$AT$5:$AZ$207,3,0)),"",VLOOKUP($BD86,男子申込一覧表!$AT$5:$BC$207,10,0))</f>
        <v/>
      </c>
      <c r="BH86" t="str">
        <f>IF(ISERROR(VLOOKUP($BD86,男子申込一覧表!$AT$5:$BA$207,3,0)),"",VLOOKUP($BD86,男子申込一覧表!$AT$5:$BA$207,7,0))</f>
        <v/>
      </c>
      <c r="BI86" t="str">
        <f>IF(ISERROR(VLOOKUP($BD86,男子申込一覧表!$AT$5:$BN$207,3,0)),"",VLOOKUP($BD86,男子申込一覧表!$AT$5:$BN$207,14,0))</f>
        <v/>
      </c>
      <c r="BJ86" t="str">
        <f>IF(ISERROR(VLOOKUP($BD86,男子申込一覧表!$AT$5:$BN$207,3,0)),"",VLOOKUP($BD86,男子申込一覧表!$AT$5:$BN$207,9,0))</f>
        <v/>
      </c>
      <c r="BK86" t="str">
        <f>IF(ISERROR(VLOOKUP($BD86,男子申込一覧表!$AT$5:$BN$207,3,0)),"",VLOOKUP($BD86,男子申込一覧表!$AT$5:$BN$207,11,0))</f>
        <v/>
      </c>
      <c r="BL86">
        <f t="shared" si="71"/>
        <v>0</v>
      </c>
      <c r="BM86">
        <f t="shared" si="74"/>
        <v>0</v>
      </c>
      <c r="BN86">
        <f t="shared" si="74"/>
        <v>0</v>
      </c>
      <c r="BO86">
        <f t="shared" si="74"/>
        <v>0</v>
      </c>
      <c r="BP86">
        <f t="shared" si="74"/>
        <v>0</v>
      </c>
      <c r="BQ86">
        <f t="shared" si="74"/>
        <v>0</v>
      </c>
      <c r="BR86">
        <f t="shared" si="74"/>
        <v>0</v>
      </c>
      <c r="BS86">
        <f t="shared" si="74"/>
        <v>0</v>
      </c>
      <c r="BT86">
        <f t="shared" si="74"/>
        <v>0</v>
      </c>
      <c r="BU86">
        <f t="shared" si="74"/>
        <v>0</v>
      </c>
      <c r="BV86">
        <f t="shared" si="74"/>
        <v>0</v>
      </c>
      <c r="BW86">
        <f t="shared" si="74"/>
        <v>0</v>
      </c>
    </row>
    <row r="87" spans="56:75" ht="14.25" customHeight="1">
      <c r="BD87">
        <v>81</v>
      </c>
      <c r="BE87" t="str">
        <f>IF(ISERROR(VLOOKUP($BD87,男子申込一覧表!$AT$5:$AZ$207,3,0)),"",VLOOKUP($BD87,男子申込一覧表!$AT$5:$AZ$207,3,0))</f>
        <v/>
      </c>
      <c r="BF87" t="str">
        <f>IF(ISERROR(VLOOKUP($BD87,男子申込一覧表!$AT$5:$AZ$207,3,0)),"",VLOOKUP($BD87,男子申込一覧表!$AT$5:$AZ$207,4,0))</f>
        <v/>
      </c>
      <c r="BG87" t="str">
        <f>IF(ISERROR(VLOOKUP($BD87,男子申込一覧表!$AT$5:$AZ$207,3,0)),"",VLOOKUP($BD87,男子申込一覧表!$AT$5:$BC$207,10,0))</f>
        <v/>
      </c>
      <c r="BH87" t="str">
        <f>IF(ISERROR(VLOOKUP($BD87,男子申込一覧表!$AT$5:$BA$207,3,0)),"",VLOOKUP($BD87,男子申込一覧表!$AT$5:$BA$207,7,0))</f>
        <v/>
      </c>
      <c r="BI87" t="str">
        <f>IF(ISERROR(VLOOKUP($BD87,男子申込一覧表!$AT$5:$BN$207,3,0)),"",VLOOKUP($BD87,男子申込一覧表!$AT$5:$BN$207,14,0))</f>
        <v/>
      </c>
      <c r="BJ87" t="str">
        <f>IF(ISERROR(VLOOKUP($BD87,男子申込一覧表!$AT$5:$BN$207,3,0)),"",VLOOKUP($BD87,男子申込一覧表!$AT$5:$BN$207,9,0))</f>
        <v/>
      </c>
      <c r="BK87" t="str">
        <f>IF(ISERROR(VLOOKUP($BD87,男子申込一覧表!$AT$5:$BN$207,3,0)),"",VLOOKUP($BD87,男子申込一覧表!$AT$5:$BN$207,11,0))</f>
        <v/>
      </c>
      <c r="BL87">
        <f t="shared" si="71"/>
        <v>0</v>
      </c>
      <c r="BM87">
        <f t="shared" si="74"/>
        <v>0</v>
      </c>
      <c r="BN87">
        <f t="shared" si="74"/>
        <v>0</v>
      </c>
      <c r="BO87">
        <f t="shared" si="74"/>
        <v>0</v>
      </c>
      <c r="BP87">
        <f t="shared" si="74"/>
        <v>0</v>
      </c>
      <c r="BQ87">
        <f t="shared" si="74"/>
        <v>0</v>
      </c>
      <c r="BR87">
        <f t="shared" si="74"/>
        <v>0</v>
      </c>
      <c r="BS87">
        <f t="shared" si="74"/>
        <v>0</v>
      </c>
      <c r="BT87">
        <f t="shared" si="74"/>
        <v>0</v>
      </c>
      <c r="BU87">
        <f t="shared" si="74"/>
        <v>0</v>
      </c>
      <c r="BV87">
        <f t="shared" si="74"/>
        <v>0</v>
      </c>
      <c r="BW87">
        <f t="shared" si="74"/>
        <v>0</v>
      </c>
    </row>
    <row r="88" spans="56:75" ht="14.25" customHeight="1">
      <c r="BD88">
        <v>82</v>
      </c>
      <c r="BE88" t="str">
        <f>IF(ISERROR(VLOOKUP($BD88,男子申込一覧表!$AT$5:$AZ$207,3,0)),"",VLOOKUP($BD88,男子申込一覧表!$AT$5:$AZ$207,3,0))</f>
        <v/>
      </c>
      <c r="BF88" t="str">
        <f>IF(ISERROR(VLOOKUP($BD88,男子申込一覧表!$AT$5:$AZ$207,3,0)),"",VLOOKUP($BD88,男子申込一覧表!$AT$5:$AZ$207,4,0))</f>
        <v/>
      </c>
      <c r="BG88" t="str">
        <f>IF(ISERROR(VLOOKUP($BD88,男子申込一覧表!$AT$5:$AZ$207,3,0)),"",VLOOKUP($BD88,男子申込一覧表!$AT$5:$BC$207,10,0))</f>
        <v/>
      </c>
      <c r="BH88" t="str">
        <f>IF(ISERROR(VLOOKUP($BD88,男子申込一覧表!$AT$5:$BA$207,3,0)),"",VLOOKUP($BD88,男子申込一覧表!$AT$5:$BA$207,7,0))</f>
        <v/>
      </c>
      <c r="BI88" t="str">
        <f>IF(ISERROR(VLOOKUP($BD88,男子申込一覧表!$AT$5:$BN$207,3,0)),"",VLOOKUP($BD88,男子申込一覧表!$AT$5:$BN$207,14,0))</f>
        <v/>
      </c>
      <c r="BJ88" t="str">
        <f>IF(ISERROR(VLOOKUP($BD88,男子申込一覧表!$AT$5:$BN$207,3,0)),"",VLOOKUP($BD88,男子申込一覧表!$AT$5:$BN$207,9,0))</f>
        <v/>
      </c>
      <c r="BK88" t="str">
        <f>IF(ISERROR(VLOOKUP($BD88,男子申込一覧表!$AT$5:$BN$207,3,0)),"",VLOOKUP($BD88,男子申込一覧表!$AT$5:$BN$207,11,0))</f>
        <v/>
      </c>
      <c r="BL88">
        <f t="shared" si="71"/>
        <v>0</v>
      </c>
      <c r="BM88">
        <f t="shared" si="74"/>
        <v>0</v>
      </c>
      <c r="BN88">
        <f t="shared" si="74"/>
        <v>0</v>
      </c>
      <c r="BO88">
        <f t="shared" si="74"/>
        <v>0</v>
      </c>
      <c r="BP88">
        <f t="shared" si="74"/>
        <v>0</v>
      </c>
      <c r="BQ88">
        <f t="shared" si="74"/>
        <v>0</v>
      </c>
      <c r="BR88">
        <f t="shared" si="74"/>
        <v>0</v>
      </c>
      <c r="BS88">
        <f t="shared" si="74"/>
        <v>0</v>
      </c>
      <c r="BT88">
        <f t="shared" si="74"/>
        <v>0</v>
      </c>
      <c r="BU88">
        <f t="shared" si="74"/>
        <v>0</v>
      </c>
      <c r="BV88">
        <f t="shared" si="74"/>
        <v>0</v>
      </c>
      <c r="BW88">
        <f t="shared" si="74"/>
        <v>0</v>
      </c>
    </row>
    <row r="89" spans="56:75" ht="14.25" customHeight="1">
      <c r="BD89">
        <v>83</v>
      </c>
      <c r="BE89" t="str">
        <f>IF(ISERROR(VLOOKUP($BD89,男子申込一覧表!$AT$5:$AZ$207,3,0)),"",VLOOKUP($BD89,男子申込一覧表!$AT$5:$AZ$207,3,0))</f>
        <v/>
      </c>
      <c r="BF89" t="str">
        <f>IF(ISERROR(VLOOKUP($BD89,男子申込一覧表!$AT$5:$AZ$207,3,0)),"",VLOOKUP($BD89,男子申込一覧表!$AT$5:$AZ$207,4,0))</f>
        <v/>
      </c>
      <c r="BG89" t="str">
        <f>IF(ISERROR(VLOOKUP($BD89,男子申込一覧表!$AT$5:$AZ$207,3,0)),"",VLOOKUP($BD89,男子申込一覧表!$AT$5:$BC$207,10,0))</f>
        <v/>
      </c>
      <c r="BH89" t="str">
        <f>IF(ISERROR(VLOOKUP($BD89,男子申込一覧表!$AT$5:$BA$207,3,0)),"",VLOOKUP($BD89,男子申込一覧表!$AT$5:$BA$207,7,0))</f>
        <v/>
      </c>
      <c r="BI89" t="str">
        <f>IF(ISERROR(VLOOKUP($BD89,男子申込一覧表!$AT$5:$BN$207,3,0)),"",VLOOKUP($BD89,男子申込一覧表!$AT$5:$BN$207,14,0))</f>
        <v/>
      </c>
      <c r="BJ89" t="str">
        <f>IF(ISERROR(VLOOKUP($BD89,男子申込一覧表!$AT$5:$BN$207,3,0)),"",VLOOKUP($BD89,男子申込一覧表!$AT$5:$BN$207,9,0))</f>
        <v/>
      </c>
      <c r="BK89" t="str">
        <f>IF(ISERROR(VLOOKUP($BD89,男子申込一覧表!$AT$5:$BN$207,3,0)),"",VLOOKUP($BD89,男子申込一覧表!$AT$5:$BN$207,11,0))</f>
        <v/>
      </c>
      <c r="BL89">
        <f t="shared" si="71"/>
        <v>0</v>
      </c>
      <c r="BM89">
        <f t="shared" si="74"/>
        <v>0</v>
      </c>
      <c r="BN89">
        <f t="shared" si="74"/>
        <v>0</v>
      </c>
      <c r="BO89">
        <f t="shared" si="74"/>
        <v>0</v>
      </c>
      <c r="BP89">
        <f t="shared" si="74"/>
        <v>0</v>
      </c>
      <c r="BQ89">
        <f t="shared" si="74"/>
        <v>0</v>
      </c>
      <c r="BR89">
        <f t="shared" si="74"/>
        <v>0</v>
      </c>
      <c r="BS89">
        <f t="shared" si="74"/>
        <v>0</v>
      </c>
      <c r="BT89">
        <f t="shared" si="74"/>
        <v>0</v>
      </c>
      <c r="BU89">
        <f t="shared" si="74"/>
        <v>0</v>
      </c>
      <c r="BV89">
        <f t="shared" si="74"/>
        <v>0</v>
      </c>
      <c r="BW89">
        <f t="shared" si="74"/>
        <v>0</v>
      </c>
    </row>
    <row r="90" spans="56:75" ht="14.25" customHeight="1">
      <c r="BD90">
        <v>84</v>
      </c>
      <c r="BE90" t="str">
        <f>IF(ISERROR(VLOOKUP($BD90,男子申込一覧表!$AT$5:$AZ$207,3,0)),"",VLOOKUP($BD90,男子申込一覧表!$AT$5:$AZ$207,3,0))</f>
        <v/>
      </c>
      <c r="BF90" t="str">
        <f>IF(ISERROR(VLOOKUP($BD90,男子申込一覧表!$AT$5:$AZ$207,3,0)),"",VLOOKUP($BD90,男子申込一覧表!$AT$5:$AZ$207,4,0))</f>
        <v/>
      </c>
      <c r="BG90" t="str">
        <f>IF(ISERROR(VLOOKUP($BD90,男子申込一覧表!$AT$5:$AZ$207,3,0)),"",VLOOKUP($BD90,男子申込一覧表!$AT$5:$BC$207,10,0))</f>
        <v/>
      </c>
      <c r="BH90" t="str">
        <f>IF(ISERROR(VLOOKUP($BD90,男子申込一覧表!$AT$5:$BA$207,3,0)),"",VLOOKUP($BD90,男子申込一覧表!$AT$5:$BA$207,7,0))</f>
        <v/>
      </c>
      <c r="BI90" t="str">
        <f>IF(ISERROR(VLOOKUP($BD90,男子申込一覧表!$AT$5:$BN$207,3,0)),"",VLOOKUP($BD90,男子申込一覧表!$AT$5:$BN$207,14,0))</f>
        <v/>
      </c>
      <c r="BJ90" t="str">
        <f>IF(ISERROR(VLOOKUP($BD90,男子申込一覧表!$AT$5:$BN$207,3,0)),"",VLOOKUP($BD90,男子申込一覧表!$AT$5:$BN$207,9,0))</f>
        <v/>
      </c>
      <c r="BK90" t="str">
        <f>IF(ISERROR(VLOOKUP($BD90,男子申込一覧表!$AT$5:$BN$207,3,0)),"",VLOOKUP($BD90,男子申込一覧表!$AT$5:$BN$207,11,0))</f>
        <v/>
      </c>
      <c r="BL90">
        <f t="shared" si="71"/>
        <v>0</v>
      </c>
      <c r="BM90">
        <f t="shared" si="74"/>
        <v>0</v>
      </c>
      <c r="BN90">
        <f t="shared" si="74"/>
        <v>0</v>
      </c>
      <c r="BO90">
        <f t="shared" si="74"/>
        <v>0</v>
      </c>
      <c r="BP90">
        <f t="shared" si="74"/>
        <v>0</v>
      </c>
      <c r="BQ90">
        <f t="shared" si="74"/>
        <v>0</v>
      </c>
      <c r="BR90">
        <f t="shared" si="74"/>
        <v>0</v>
      </c>
      <c r="BS90">
        <f t="shared" si="74"/>
        <v>0</v>
      </c>
      <c r="BT90">
        <f t="shared" si="74"/>
        <v>0</v>
      </c>
      <c r="BU90">
        <f t="shared" si="74"/>
        <v>0</v>
      </c>
      <c r="BV90">
        <f t="shared" si="74"/>
        <v>0</v>
      </c>
      <c r="BW90">
        <f t="shared" si="74"/>
        <v>0</v>
      </c>
    </row>
    <row r="91" spans="56:75" ht="14.25" customHeight="1">
      <c r="BD91">
        <v>85</v>
      </c>
      <c r="BE91" t="str">
        <f>IF(ISERROR(VLOOKUP($BD91,男子申込一覧表!$AT$5:$AZ$207,3,0)),"",VLOOKUP($BD91,男子申込一覧表!$AT$5:$AZ$207,3,0))</f>
        <v/>
      </c>
      <c r="BF91" t="str">
        <f>IF(ISERROR(VLOOKUP($BD91,男子申込一覧表!$AT$5:$AZ$207,3,0)),"",VLOOKUP($BD91,男子申込一覧表!$AT$5:$AZ$207,4,0))</f>
        <v/>
      </c>
      <c r="BG91" t="str">
        <f>IF(ISERROR(VLOOKUP($BD91,男子申込一覧表!$AT$5:$AZ$207,3,0)),"",VLOOKUP($BD91,男子申込一覧表!$AT$5:$BC$207,10,0))</f>
        <v/>
      </c>
      <c r="BH91" t="str">
        <f>IF(ISERROR(VLOOKUP($BD91,男子申込一覧表!$AT$5:$BA$207,3,0)),"",VLOOKUP($BD91,男子申込一覧表!$AT$5:$BA$207,7,0))</f>
        <v/>
      </c>
      <c r="BI91" t="str">
        <f>IF(ISERROR(VLOOKUP($BD91,男子申込一覧表!$AT$5:$BN$207,3,0)),"",VLOOKUP($BD91,男子申込一覧表!$AT$5:$BN$207,14,0))</f>
        <v/>
      </c>
      <c r="BJ91" t="str">
        <f>IF(ISERROR(VLOOKUP($BD91,男子申込一覧表!$AT$5:$BN$207,3,0)),"",VLOOKUP($BD91,男子申込一覧表!$AT$5:$BN$207,9,0))</f>
        <v/>
      </c>
      <c r="BK91" t="str">
        <f>IF(ISERROR(VLOOKUP($BD91,男子申込一覧表!$AT$5:$BN$207,3,0)),"",VLOOKUP($BD91,男子申込一覧表!$AT$5:$BN$207,11,0))</f>
        <v/>
      </c>
      <c r="BL91">
        <f t="shared" si="71"/>
        <v>0</v>
      </c>
      <c r="BM91">
        <f t="shared" si="74"/>
        <v>0</v>
      </c>
      <c r="BN91">
        <f t="shared" si="74"/>
        <v>0</v>
      </c>
      <c r="BO91">
        <f t="shared" si="74"/>
        <v>0</v>
      </c>
      <c r="BP91">
        <f t="shared" si="74"/>
        <v>0</v>
      </c>
      <c r="BQ91">
        <f t="shared" si="74"/>
        <v>0</v>
      </c>
      <c r="BR91">
        <f t="shared" si="74"/>
        <v>0</v>
      </c>
      <c r="BS91">
        <f t="shared" si="74"/>
        <v>0</v>
      </c>
      <c r="BT91">
        <f t="shared" si="74"/>
        <v>0</v>
      </c>
      <c r="BU91">
        <f t="shared" si="74"/>
        <v>0</v>
      </c>
      <c r="BV91">
        <f t="shared" si="74"/>
        <v>0</v>
      </c>
      <c r="BW91">
        <f t="shared" si="74"/>
        <v>0</v>
      </c>
    </row>
    <row r="92" spans="56:75" ht="14.25" customHeight="1">
      <c r="BD92">
        <v>86</v>
      </c>
      <c r="BE92" t="str">
        <f>IF(ISERROR(VLOOKUP($BD92,男子申込一覧表!$AT$5:$AZ$207,3,0)),"",VLOOKUP($BD92,男子申込一覧表!$AT$5:$AZ$207,3,0))</f>
        <v/>
      </c>
      <c r="BF92" t="str">
        <f>IF(ISERROR(VLOOKUP($BD92,男子申込一覧表!$AT$5:$AZ$207,3,0)),"",VLOOKUP($BD92,男子申込一覧表!$AT$5:$AZ$207,4,0))</f>
        <v/>
      </c>
      <c r="BG92" t="str">
        <f>IF(ISERROR(VLOOKUP($BD92,男子申込一覧表!$AT$5:$AZ$207,3,0)),"",VLOOKUP($BD92,男子申込一覧表!$AT$5:$BC$207,10,0))</f>
        <v/>
      </c>
      <c r="BH92" t="str">
        <f>IF(ISERROR(VLOOKUP($BD92,男子申込一覧表!$AT$5:$BA$207,3,0)),"",VLOOKUP($BD92,男子申込一覧表!$AT$5:$BA$207,7,0))</f>
        <v/>
      </c>
      <c r="BI92" t="str">
        <f>IF(ISERROR(VLOOKUP($BD92,男子申込一覧表!$AT$5:$BN$207,3,0)),"",VLOOKUP($BD92,男子申込一覧表!$AT$5:$BN$207,14,0))</f>
        <v/>
      </c>
      <c r="BJ92" t="str">
        <f>IF(ISERROR(VLOOKUP($BD92,男子申込一覧表!$AT$5:$BN$207,3,0)),"",VLOOKUP($BD92,男子申込一覧表!$AT$5:$BN$207,9,0))</f>
        <v/>
      </c>
      <c r="BK92" t="str">
        <f>IF(ISERROR(VLOOKUP($BD92,男子申込一覧表!$AT$5:$BN$207,3,0)),"",VLOOKUP($BD92,男子申込一覧表!$AT$5:$BN$207,11,0))</f>
        <v/>
      </c>
      <c r="BL92">
        <f t="shared" si="71"/>
        <v>0</v>
      </c>
      <c r="BM92">
        <f t="shared" ref="BM92:BW106" si="75">COUNTIF($AH$6:$AK$65,BM$5&amp;$BE92)</f>
        <v>0</v>
      </c>
      <c r="BN92">
        <f t="shared" si="75"/>
        <v>0</v>
      </c>
      <c r="BO92">
        <f t="shared" si="75"/>
        <v>0</v>
      </c>
      <c r="BP92">
        <f t="shared" si="75"/>
        <v>0</v>
      </c>
      <c r="BQ92">
        <f t="shared" si="75"/>
        <v>0</v>
      </c>
      <c r="BR92">
        <f t="shared" si="75"/>
        <v>0</v>
      </c>
      <c r="BS92">
        <f t="shared" si="75"/>
        <v>0</v>
      </c>
      <c r="BT92">
        <f t="shared" si="75"/>
        <v>0</v>
      </c>
      <c r="BU92">
        <f t="shared" si="75"/>
        <v>0</v>
      </c>
      <c r="BV92">
        <f t="shared" si="75"/>
        <v>0</v>
      </c>
      <c r="BW92">
        <f t="shared" si="75"/>
        <v>0</v>
      </c>
    </row>
    <row r="93" spans="56:75" ht="14.25" customHeight="1">
      <c r="BD93">
        <v>87</v>
      </c>
      <c r="BE93" t="str">
        <f>IF(ISERROR(VLOOKUP($BD93,男子申込一覧表!$AT$5:$AZ$207,3,0)),"",VLOOKUP($BD93,男子申込一覧表!$AT$5:$AZ$207,3,0))</f>
        <v/>
      </c>
      <c r="BF93" t="str">
        <f>IF(ISERROR(VLOOKUP($BD93,男子申込一覧表!$AT$5:$AZ$207,3,0)),"",VLOOKUP($BD93,男子申込一覧表!$AT$5:$AZ$207,4,0))</f>
        <v/>
      </c>
      <c r="BG93" t="str">
        <f>IF(ISERROR(VLOOKUP($BD93,男子申込一覧表!$AT$5:$AZ$207,3,0)),"",VLOOKUP($BD93,男子申込一覧表!$AT$5:$BC$207,10,0))</f>
        <v/>
      </c>
      <c r="BH93" t="str">
        <f>IF(ISERROR(VLOOKUP($BD93,男子申込一覧表!$AT$5:$BA$207,3,0)),"",VLOOKUP($BD93,男子申込一覧表!$AT$5:$BA$207,7,0))</f>
        <v/>
      </c>
      <c r="BI93" t="str">
        <f>IF(ISERROR(VLOOKUP($BD93,男子申込一覧表!$AT$5:$BN$207,3,0)),"",VLOOKUP($BD93,男子申込一覧表!$AT$5:$BN$207,14,0))</f>
        <v/>
      </c>
      <c r="BJ93" t="str">
        <f>IF(ISERROR(VLOOKUP($BD93,男子申込一覧表!$AT$5:$BN$207,3,0)),"",VLOOKUP($BD93,男子申込一覧表!$AT$5:$BN$207,9,0))</f>
        <v/>
      </c>
      <c r="BK93" t="str">
        <f>IF(ISERROR(VLOOKUP($BD93,男子申込一覧表!$AT$5:$BN$207,3,0)),"",VLOOKUP($BD93,男子申込一覧表!$AT$5:$BN$207,11,0))</f>
        <v/>
      </c>
      <c r="BL93">
        <f t="shared" si="71"/>
        <v>0</v>
      </c>
      <c r="BM93">
        <f t="shared" si="75"/>
        <v>0</v>
      </c>
      <c r="BN93">
        <f t="shared" si="75"/>
        <v>0</v>
      </c>
      <c r="BO93">
        <f t="shared" si="75"/>
        <v>0</v>
      </c>
      <c r="BP93">
        <f t="shared" si="75"/>
        <v>0</v>
      </c>
      <c r="BQ93">
        <f t="shared" si="75"/>
        <v>0</v>
      </c>
      <c r="BR93">
        <f t="shared" si="75"/>
        <v>0</v>
      </c>
      <c r="BS93">
        <f t="shared" si="75"/>
        <v>0</v>
      </c>
      <c r="BT93">
        <f t="shared" si="75"/>
        <v>0</v>
      </c>
      <c r="BU93">
        <f t="shared" si="75"/>
        <v>0</v>
      </c>
      <c r="BV93">
        <f t="shared" si="75"/>
        <v>0</v>
      </c>
      <c r="BW93">
        <f t="shared" si="75"/>
        <v>0</v>
      </c>
    </row>
    <row r="94" spans="56:75" ht="14.25" customHeight="1">
      <c r="BD94">
        <v>88</v>
      </c>
      <c r="BE94" t="str">
        <f>IF(ISERROR(VLOOKUP($BD94,男子申込一覧表!$AT$5:$AZ$207,3,0)),"",VLOOKUP($BD94,男子申込一覧表!$AT$5:$AZ$207,3,0))</f>
        <v/>
      </c>
      <c r="BF94" t="str">
        <f>IF(ISERROR(VLOOKUP($BD94,男子申込一覧表!$AT$5:$AZ$207,3,0)),"",VLOOKUP($BD94,男子申込一覧表!$AT$5:$AZ$207,4,0))</f>
        <v/>
      </c>
      <c r="BG94" t="str">
        <f>IF(ISERROR(VLOOKUP($BD94,男子申込一覧表!$AT$5:$AZ$207,3,0)),"",VLOOKUP($BD94,男子申込一覧表!$AT$5:$BC$207,10,0))</f>
        <v/>
      </c>
      <c r="BH94" t="str">
        <f>IF(ISERROR(VLOOKUP($BD94,男子申込一覧表!$AT$5:$BA$207,3,0)),"",VLOOKUP($BD94,男子申込一覧表!$AT$5:$BA$207,7,0))</f>
        <v/>
      </c>
      <c r="BI94" t="str">
        <f>IF(ISERROR(VLOOKUP($BD94,男子申込一覧表!$AT$5:$BN$207,3,0)),"",VLOOKUP($BD94,男子申込一覧表!$AT$5:$BN$207,14,0))</f>
        <v/>
      </c>
      <c r="BJ94" t="str">
        <f>IF(ISERROR(VLOOKUP($BD94,男子申込一覧表!$AT$5:$BN$207,3,0)),"",VLOOKUP($BD94,男子申込一覧表!$AT$5:$BN$207,9,0))</f>
        <v/>
      </c>
      <c r="BK94" t="str">
        <f>IF(ISERROR(VLOOKUP($BD94,男子申込一覧表!$AT$5:$BN$207,3,0)),"",VLOOKUP($BD94,男子申込一覧表!$AT$5:$BN$207,11,0))</f>
        <v/>
      </c>
      <c r="BL94">
        <f t="shared" si="71"/>
        <v>0</v>
      </c>
      <c r="BM94">
        <f t="shared" si="75"/>
        <v>0</v>
      </c>
      <c r="BN94">
        <f t="shared" si="75"/>
        <v>0</v>
      </c>
      <c r="BO94">
        <f t="shared" si="75"/>
        <v>0</v>
      </c>
      <c r="BP94">
        <f t="shared" si="75"/>
        <v>0</v>
      </c>
      <c r="BQ94">
        <f t="shared" si="75"/>
        <v>0</v>
      </c>
      <c r="BR94">
        <f t="shared" si="75"/>
        <v>0</v>
      </c>
      <c r="BS94">
        <f t="shared" si="75"/>
        <v>0</v>
      </c>
      <c r="BT94">
        <f t="shared" si="75"/>
        <v>0</v>
      </c>
      <c r="BU94">
        <f t="shared" si="75"/>
        <v>0</v>
      </c>
      <c r="BV94">
        <f t="shared" si="75"/>
        <v>0</v>
      </c>
      <c r="BW94">
        <f t="shared" si="75"/>
        <v>0</v>
      </c>
    </row>
    <row r="95" spans="56:75" ht="14.25" customHeight="1">
      <c r="BD95">
        <v>89</v>
      </c>
      <c r="BE95" t="str">
        <f>IF(ISERROR(VLOOKUP($BD95,男子申込一覧表!$AT$5:$AZ$207,3,0)),"",VLOOKUP($BD95,男子申込一覧表!$AT$5:$AZ$207,3,0))</f>
        <v/>
      </c>
      <c r="BF95" t="str">
        <f>IF(ISERROR(VLOOKUP($BD95,男子申込一覧表!$AT$5:$AZ$207,3,0)),"",VLOOKUP($BD95,男子申込一覧表!$AT$5:$AZ$207,4,0))</f>
        <v/>
      </c>
      <c r="BG95" t="str">
        <f>IF(ISERROR(VLOOKUP($BD95,男子申込一覧表!$AT$5:$AZ$207,3,0)),"",VLOOKUP($BD95,男子申込一覧表!$AT$5:$BC$207,10,0))</f>
        <v/>
      </c>
      <c r="BH95" t="str">
        <f>IF(ISERROR(VLOOKUP($BD95,男子申込一覧表!$AT$5:$BA$207,3,0)),"",VLOOKUP($BD95,男子申込一覧表!$AT$5:$BA$207,7,0))</f>
        <v/>
      </c>
      <c r="BI95" t="str">
        <f>IF(ISERROR(VLOOKUP($BD95,男子申込一覧表!$AT$5:$BN$207,3,0)),"",VLOOKUP($BD95,男子申込一覧表!$AT$5:$BN$207,14,0))</f>
        <v/>
      </c>
      <c r="BJ95" t="str">
        <f>IF(ISERROR(VLOOKUP($BD95,男子申込一覧表!$AT$5:$BN$207,3,0)),"",VLOOKUP($BD95,男子申込一覧表!$AT$5:$BN$207,9,0))</f>
        <v/>
      </c>
      <c r="BK95" t="str">
        <f>IF(ISERROR(VLOOKUP($BD95,男子申込一覧表!$AT$5:$BN$207,3,0)),"",VLOOKUP($BD95,男子申込一覧表!$AT$5:$BN$207,11,0))</f>
        <v/>
      </c>
      <c r="BL95">
        <f t="shared" si="71"/>
        <v>0</v>
      </c>
      <c r="BM95">
        <f t="shared" si="75"/>
        <v>0</v>
      </c>
      <c r="BN95">
        <f t="shared" si="75"/>
        <v>0</v>
      </c>
      <c r="BO95">
        <f t="shared" si="75"/>
        <v>0</v>
      </c>
      <c r="BP95">
        <f t="shared" si="75"/>
        <v>0</v>
      </c>
      <c r="BQ95">
        <f t="shared" si="75"/>
        <v>0</v>
      </c>
      <c r="BR95">
        <f t="shared" si="75"/>
        <v>0</v>
      </c>
      <c r="BS95">
        <f t="shared" si="75"/>
        <v>0</v>
      </c>
      <c r="BT95">
        <f t="shared" si="75"/>
        <v>0</v>
      </c>
      <c r="BU95">
        <f t="shared" si="75"/>
        <v>0</v>
      </c>
      <c r="BV95">
        <f t="shared" si="75"/>
        <v>0</v>
      </c>
      <c r="BW95">
        <f t="shared" si="75"/>
        <v>0</v>
      </c>
    </row>
    <row r="96" spans="56:75" ht="14.25" customHeight="1">
      <c r="BD96">
        <v>90</v>
      </c>
      <c r="BE96" t="str">
        <f>IF(ISERROR(VLOOKUP($BD96,男子申込一覧表!$AT$5:$AZ$207,3,0)),"",VLOOKUP($BD96,男子申込一覧表!$AT$5:$AZ$207,3,0))</f>
        <v/>
      </c>
      <c r="BF96" t="str">
        <f>IF(ISERROR(VLOOKUP($BD96,男子申込一覧表!$AT$5:$AZ$207,3,0)),"",VLOOKUP($BD96,男子申込一覧表!$AT$5:$AZ$207,4,0))</f>
        <v/>
      </c>
      <c r="BG96" t="str">
        <f>IF(ISERROR(VLOOKUP($BD96,男子申込一覧表!$AT$5:$AZ$207,3,0)),"",VLOOKUP($BD96,男子申込一覧表!$AT$5:$BC$207,10,0))</f>
        <v/>
      </c>
      <c r="BH96" t="str">
        <f>IF(ISERROR(VLOOKUP($BD96,男子申込一覧表!$AT$5:$BA$207,3,0)),"",VLOOKUP($BD96,男子申込一覧表!$AT$5:$BA$207,7,0))</f>
        <v/>
      </c>
      <c r="BI96" t="str">
        <f>IF(ISERROR(VLOOKUP($BD96,男子申込一覧表!$AT$5:$BN$207,3,0)),"",VLOOKUP($BD96,男子申込一覧表!$AT$5:$BN$207,14,0))</f>
        <v/>
      </c>
      <c r="BJ96" t="str">
        <f>IF(ISERROR(VLOOKUP($BD96,男子申込一覧表!$AT$5:$BN$207,3,0)),"",VLOOKUP($BD96,男子申込一覧表!$AT$5:$BN$207,9,0))</f>
        <v/>
      </c>
      <c r="BK96" t="str">
        <f>IF(ISERROR(VLOOKUP($BD96,男子申込一覧表!$AT$5:$BN$207,3,0)),"",VLOOKUP($BD96,男子申込一覧表!$AT$5:$BN$207,11,0))</f>
        <v/>
      </c>
      <c r="BL96">
        <f t="shared" si="71"/>
        <v>0</v>
      </c>
      <c r="BM96">
        <f t="shared" si="75"/>
        <v>0</v>
      </c>
      <c r="BN96">
        <f t="shared" si="75"/>
        <v>0</v>
      </c>
      <c r="BO96">
        <f t="shared" si="75"/>
        <v>0</v>
      </c>
      <c r="BP96">
        <f t="shared" si="75"/>
        <v>0</v>
      </c>
      <c r="BQ96">
        <f t="shared" si="75"/>
        <v>0</v>
      </c>
      <c r="BR96">
        <f t="shared" si="75"/>
        <v>0</v>
      </c>
      <c r="BS96">
        <f t="shared" si="75"/>
        <v>0</v>
      </c>
      <c r="BT96">
        <f t="shared" si="75"/>
        <v>0</v>
      </c>
      <c r="BU96">
        <f t="shared" si="75"/>
        <v>0</v>
      </c>
      <c r="BV96">
        <f t="shared" si="75"/>
        <v>0</v>
      </c>
      <c r="BW96">
        <f t="shared" si="75"/>
        <v>0</v>
      </c>
    </row>
    <row r="97" spans="56:75" ht="14.25" customHeight="1">
      <c r="BD97">
        <v>91</v>
      </c>
      <c r="BE97" t="str">
        <f>IF(ISERROR(VLOOKUP($BD97,男子申込一覧表!$AT$5:$AZ$207,3,0)),"",VLOOKUP($BD97,男子申込一覧表!$AT$5:$AZ$207,3,0))</f>
        <v/>
      </c>
      <c r="BF97" t="str">
        <f>IF(ISERROR(VLOOKUP($BD97,男子申込一覧表!$AT$5:$AZ$207,3,0)),"",VLOOKUP($BD97,男子申込一覧表!$AT$5:$AZ$207,4,0))</f>
        <v/>
      </c>
      <c r="BG97" t="str">
        <f>IF(ISERROR(VLOOKUP($BD97,男子申込一覧表!$AT$5:$AZ$207,3,0)),"",VLOOKUP($BD97,男子申込一覧表!$AT$5:$BC$207,10,0))</f>
        <v/>
      </c>
      <c r="BH97" t="str">
        <f>IF(ISERROR(VLOOKUP($BD97,男子申込一覧表!$AT$5:$BA$207,3,0)),"",VLOOKUP($BD97,男子申込一覧表!$AT$5:$BA$207,7,0))</f>
        <v/>
      </c>
      <c r="BI97" t="str">
        <f>IF(ISERROR(VLOOKUP($BD97,男子申込一覧表!$AT$5:$BN$207,3,0)),"",VLOOKUP($BD97,男子申込一覧表!$AT$5:$BN$207,14,0))</f>
        <v/>
      </c>
      <c r="BJ97" t="str">
        <f>IF(ISERROR(VLOOKUP($BD97,男子申込一覧表!$AT$5:$BN$207,3,0)),"",VLOOKUP($BD97,男子申込一覧表!$AT$5:$BN$207,9,0))</f>
        <v/>
      </c>
      <c r="BK97" t="str">
        <f>IF(ISERROR(VLOOKUP($BD97,男子申込一覧表!$AT$5:$BN$207,3,0)),"",VLOOKUP($BD97,男子申込一覧表!$AT$5:$BN$207,11,0))</f>
        <v/>
      </c>
      <c r="BL97">
        <f t="shared" si="71"/>
        <v>0</v>
      </c>
      <c r="BM97">
        <f t="shared" si="75"/>
        <v>0</v>
      </c>
      <c r="BN97">
        <f t="shared" si="75"/>
        <v>0</v>
      </c>
      <c r="BO97">
        <f t="shared" si="75"/>
        <v>0</v>
      </c>
      <c r="BP97">
        <f t="shared" si="75"/>
        <v>0</v>
      </c>
      <c r="BQ97">
        <f t="shared" si="75"/>
        <v>0</v>
      </c>
      <c r="BR97">
        <f t="shared" si="75"/>
        <v>0</v>
      </c>
      <c r="BS97">
        <f t="shared" si="75"/>
        <v>0</v>
      </c>
      <c r="BT97">
        <f t="shared" si="75"/>
        <v>0</v>
      </c>
      <c r="BU97">
        <f t="shared" si="75"/>
        <v>0</v>
      </c>
      <c r="BV97">
        <f t="shared" si="75"/>
        <v>0</v>
      </c>
      <c r="BW97">
        <f t="shared" si="75"/>
        <v>0</v>
      </c>
    </row>
    <row r="98" spans="56:75" ht="14.25" customHeight="1">
      <c r="BD98">
        <v>92</v>
      </c>
      <c r="BE98" t="str">
        <f>IF(ISERROR(VLOOKUP($BD98,男子申込一覧表!$AT$5:$AZ$207,3,0)),"",VLOOKUP($BD98,男子申込一覧表!$AT$5:$AZ$207,3,0))</f>
        <v/>
      </c>
      <c r="BF98" t="str">
        <f>IF(ISERROR(VLOOKUP($BD98,男子申込一覧表!$AT$5:$AZ$207,3,0)),"",VLOOKUP($BD98,男子申込一覧表!$AT$5:$AZ$207,4,0))</f>
        <v/>
      </c>
      <c r="BG98" t="str">
        <f>IF(ISERROR(VLOOKUP($BD98,男子申込一覧表!$AT$5:$AZ$207,3,0)),"",VLOOKUP($BD98,男子申込一覧表!$AT$5:$BC$207,10,0))</f>
        <v/>
      </c>
      <c r="BH98" t="str">
        <f>IF(ISERROR(VLOOKUP($BD98,男子申込一覧表!$AT$5:$BA$207,3,0)),"",VLOOKUP($BD98,男子申込一覧表!$AT$5:$BA$207,7,0))</f>
        <v/>
      </c>
      <c r="BI98" t="str">
        <f>IF(ISERROR(VLOOKUP($BD98,男子申込一覧表!$AT$5:$BN$207,3,0)),"",VLOOKUP($BD98,男子申込一覧表!$AT$5:$BN$207,14,0))</f>
        <v/>
      </c>
      <c r="BJ98" t="str">
        <f>IF(ISERROR(VLOOKUP($BD98,男子申込一覧表!$AT$5:$BN$207,3,0)),"",VLOOKUP($BD98,男子申込一覧表!$AT$5:$BN$207,9,0))</f>
        <v/>
      </c>
      <c r="BK98" t="str">
        <f>IF(ISERROR(VLOOKUP($BD98,男子申込一覧表!$AT$5:$BN$207,3,0)),"",VLOOKUP($BD98,男子申込一覧表!$AT$5:$BN$207,11,0))</f>
        <v/>
      </c>
      <c r="BL98">
        <f t="shared" si="71"/>
        <v>0</v>
      </c>
      <c r="BM98">
        <f t="shared" si="75"/>
        <v>0</v>
      </c>
      <c r="BN98">
        <f t="shared" si="75"/>
        <v>0</v>
      </c>
      <c r="BO98">
        <f t="shared" si="75"/>
        <v>0</v>
      </c>
      <c r="BP98">
        <f t="shared" si="75"/>
        <v>0</v>
      </c>
      <c r="BQ98">
        <f t="shared" si="75"/>
        <v>0</v>
      </c>
      <c r="BR98">
        <f t="shared" si="75"/>
        <v>0</v>
      </c>
      <c r="BS98">
        <f t="shared" si="75"/>
        <v>0</v>
      </c>
      <c r="BT98">
        <f t="shared" si="75"/>
        <v>0</v>
      </c>
      <c r="BU98">
        <f t="shared" si="75"/>
        <v>0</v>
      </c>
      <c r="BV98">
        <f t="shared" si="75"/>
        <v>0</v>
      </c>
      <c r="BW98">
        <f t="shared" si="75"/>
        <v>0</v>
      </c>
    </row>
    <row r="99" spans="56:75" ht="14.25" customHeight="1">
      <c r="BD99">
        <v>93</v>
      </c>
      <c r="BE99" t="str">
        <f>IF(ISERROR(VLOOKUP($BD99,男子申込一覧表!$AT$5:$AZ$207,3,0)),"",VLOOKUP($BD99,男子申込一覧表!$AT$5:$AZ$207,3,0))</f>
        <v/>
      </c>
      <c r="BF99" t="str">
        <f>IF(ISERROR(VLOOKUP($BD99,男子申込一覧表!$AT$5:$AZ$207,3,0)),"",VLOOKUP($BD99,男子申込一覧表!$AT$5:$AZ$207,4,0))</f>
        <v/>
      </c>
      <c r="BG99" t="str">
        <f>IF(ISERROR(VLOOKUP($BD99,男子申込一覧表!$AT$5:$AZ$207,3,0)),"",VLOOKUP($BD99,男子申込一覧表!$AT$5:$BC$207,10,0))</f>
        <v/>
      </c>
      <c r="BH99" t="str">
        <f>IF(ISERROR(VLOOKUP($BD99,男子申込一覧表!$AT$5:$BA$207,3,0)),"",VLOOKUP($BD99,男子申込一覧表!$AT$5:$BA$207,7,0))</f>
        <v/>
      </c>
      <c r="BI99" t="str">
        <f>IF(ISERROR(VLOOKUP($BD99,男子申込一覧表!$AT$5:$BN$207,3,0)),"",VLOOKUP($BD99,男子申込一覧表!$AT$5:$BN$207,14,0))</f>
        <v/>
      </c>
      <c r="BJ99" t="str">
        <f>IF(ISERROR(VLOOKUP($BD99,男子申込一覧表!$AT$5:$BN$207,3,0)),"",VLOOKUP($BD99,男子申込一覧表!$AT$5:$BN$207,9,0))</f>
        <v/>
      </c>
      <c r="BK99" t="str">
        <f>IF(ISERROR(VLOOKUP($BD99,男子申込一覧表!$AT$5:$BN$207,3,0)),"",VLOOKUP($BD99,男子申込一覧表!$AT$5:$BN$207,11,0))</f>
        <v/>
      </c>
      <c r="BL99">
        <f t="shared" si="71"/>
        <v>0</v>
      </c>
      <c r="BM99">
        <f t="shared" si="75"/>
        <v>0</v>
      </c>
      <c r="BN99">
        <f t="shared" si="75"/>
        <v>0</v>
      </c>
      <c r="BO99">
        <f t="shared" si="75"/>
        <v>0</v>
      </c>
      <c r="BP99">
        <f t="shared" si="75"/>
        <v>0</v>
      </c>
      <c r="BQ99">
        <f t="shared" si="75"/>
        <v>0</v>
      </c>
      <c r="BR99">
        <f t="shared" si="75"/>
        <v>0</v>
      </c>
      <c r="BS99">
        <f t="shared" si="75"/>
        <v>0</v>
      </c>
      <c r="BT99">
        <f t="shared" si="75"/>
        <v>0</v>
      </c>
      <c r="BU99">
        <f t="shared" si="75"/>
        <v>0</v>
      </c>
      <c r="BV99">
        <f t="shared" si="75"/>
        <v>0</v>
      </c>
      <c r="BW99">
        <f t="shared" si="75"/>
        <v>0</v>
      </c>
    </row>
    <row r="100" spans="56:75" ht="14.25" customHeight="1">
      <c r="BD100">
        <v>94</v>
      </c>
      <c r="BE100" t="str">
        <f>IF(ISERROR(VLOOKUP($BD100,男子申込一覧表!$AT$5:$AZ$207,3,0)),"",VLOOKUP($BD100,男子申込一覧表!$AT$5:$AZ$207,3,0))</f>
        <v/>
      </c>
      <c r="BF100" t="str">
        <f>IF(ISERROR(VLOOKUP($BD100,男子申込一覧表!$AT$5:$AZ$207,3,0)),"",VLOOKUP($BD100,男子申込一覧表!$AT$5:$AZ$207,4,0))</f>
        <v/>
      </c>
      <c r="BG100" t="str">
        <f>IF(ISERROR(VLOOKUP($BD100,男子申込一覧表!$AT$5:$AZ$207,3,0)),"",VLOOKUP($BD100,男子申込一覧表!$AT$5:$BC$207,10,0))</f>
        <v/>
      </c>
      <c r="BH100" t="str">
        <f>IF(ISERROR(VLOOKUP($BD100,男子申込一覧表!$AT$5:$BA$207,3,0)),"",VLOOKUP($BD100,男子申込一覧表!$AT$5:$BA$207,7,0))</f>
        <v/>
      </c>
      <c r="BI100" t="str">
        <f>IF(ISERROR(VLOOKUP($BD100,男子申込一覧表!$AT$5:$BN$207,3,0)),"",VLOOKUP($BD100,男子申込一覧表!$AT$5:$BN$207,14,0))</f>
        <v/>
      </c>
      <c r="BJ100" t="str">
        <f>IF(ISERROR(VLOOKUP($BD100,男子申込一覧表!$AT$5:$BN$207,3,0)),"",VLOOKUP($BD100,男子申込一覧表!$AT$5:$BN$207,9,0))</f>
        <v/>
      </c>
      <c r="BK100" t="str">
        <f>IF(ISERROR(VLOOKUP($BD100,男子申込一覧表!$AT$5:$BN$207,3,0)),"",VLOOKUP($BD100,男子申込一覧表!$AT$5:$BN$207,11,0))</f>
        <v/>
      </c>
      <c r="BL100">
        <f t="shared" si="71"/>
        <v>0</v>
      </c>
      <c r="BM100">
        <f t="shared" si="75"/>
        <v>0</v>
      </c>
      <c r="BN100">
        <f t="shared" si="75"/>
        <v>0</v>
      </c>
      <c r="BO100">
        <f t="shared" si="75"/>
        <v>0</v>
      </c>
      <c r="BP100">
        <f t="shared" si="75"/>
        <v>0</v>
      </c>
      <c r="BQ100">
        <f t="shared" si="75"/>
        <v>0</v>
      </c>
      <c r="BR100">
        <f t="shared" si="75"/>
        <v>0</v>
      </c>
      <c r="BS100">
        <f t="shared" si="75"/>
        <v>0</v>
      </c>
      <c r="BT100">
        <f t="shared" si="75"/>
        <v>0</v>
      </c>
      <c r="BU100">
        <f t="shared" si="75"/>
        <v>0</v>
      </c>
      <c r="BV100">
        <f t="shared" si="75"/>
        <v>0</v>
      </c>
      <c r="BW100">
        <f t="shared" si="75"/>
        <v>0</v>
      </c>
    </row>
    <row r="101" spans="56:75" ht="14.25" customHeight="1">
      <c r="BD101">
        <v>95</v>
      </c>
      <c r="BE101" t="str">
        <f>IF(ISERROR(VLOOKUP($BD101,男子申込一覧表!$AT$5:$AZ$207,3,0)),"",VLOOKUP($BD101,男子申込一覧表!$AT$5:$AZ$207,3,0))</f>
        <v/>
      </c>
      <c r="BF101" t="str">
        <f>IF(ISERROR(VLOOKUP($BD101,男子申込一覧表!$AT$5:$AZ$207,3,0)),"",VLOOKUP($BD101,男子申込一覧表!$AT$5:$AZ$207,4,0))</f>
        <v/>
      </c>
      <c r="BG101" t="str">
        <f>IF(ISERROR(VLOOKUP($BD101,男子申込一覧表!$AT$5:$AZ$207,3,0)),"",VLOOKUP($BD101,男子申込一覧表!$AT$5:$BC$207,10,0))</f>
        <v/>
      </c>
      <c r="BH101" t="str">
        <f>IF(ISERROR(VLOOKUP($BD101,男子申込一覧表!$AT$5:$BA$207,3,0)),"",VLOOKUP($BD101,男子申込一覧表!$AT$5:$BA$207,7,0))</f>
        <v/>
      </c>
      <c r="BI101" t="str">
        <f>IF(ISERROR(VLOOKUP($BD101,男子申込一覧表!$AT$5:$BN$207,3,0)),"",VLOOKUP($BD101,男子申込一覧表!$AT$5:$BN$207,14,0))</f>
        <v/>
      </c>
      <c r="BJ101" t="str">
        <f>IF(ISERROR(VLOOKUP($BD101,男子申込一覧表!$AT$5:$BN$207,3,0)),"",VLOOKUP($BD101,男子申込一覧表!$AT$5:$BN$207,9,0))</f>
        <v/>
      </c>
      <c r="BK101" t="str">
        <f>IF(ISERROR(VLOOKUP($BD101,男子申込一覧表!$AT$5:$BN$207,3,0)),"",VLOOKUP($BD101,男子申込一覧表!$AT$5:$BN$207,11,0))</f>
        <v/>
      </c>
      <c r="BL101">
        <f t="shared" si="71"/>
        <v>0</v>
      </c>
      <c r="BM101">
        <f t="shared" si="75"/>
        <v>0</v>
      </c>
      <c r="BN101">
        <f t="shared" si="75"/>
        <v>0</v>
      </c>
      <c r="BO101">
        <f t="shared" si="75"/>
        <v>0</v>
      </c>
      <c r="BP101">
        <f t="shared" si="75"/>
        <v>0</v>
      </c>
      <c r="BQ101">
        <f t="shared" si="75"/>
        <v>0</v>
      </c>
      <c r="BR101">
        <f t="shared" si="75"/>
        <v>0</v>
      </c>
      <c r="BS101">
        <f t="shared" si="75"/>
        <v>0</v>
      </c>
      <c r="BT101">
        <f t="shared" si="75"/>
        <v>0</v>
      </c>
      <c r="BU101">
        <f t="shared" si="75"/>
        <v>0</v>
      </c>
      <c r="BV101">
        <f t="shared" si="75"/>
        <v>0</v>
      </c>
      <c r="BW101">
        <f t="shared" si="75"/>
        <v>0</v>
      </c>
    </row>
    <row r="102" spans="56:75" ht="14.25" customHeight="1">
      <c r="BD102">
        <v>96</v>
      </c>
      <c r="BE102" t="str">
        <f>IF(ISERROR(VLOOKUP($BD102,男子申込一覧表!$AT$5:$AZ$207,3,0)),"",VLOOKUP($BD102,男子申込一覧表!$AT$5:$AZ$207,3,0))</f>
        <v/>
      </c>
      <c r="BF102" t="str">
        <f>IF(ISERROR(VLOOKUP($BD102,男子申込一覧表!$AT$5:$AZ$207,3,0)),"",VLOOKUP($BD102,男子申込一覧表!$AT$5:$AZ$207,4,0))</f>
        <v/>
      </c>
      <c r="BG102" t="str">
        <f>IF(ISERROR(VLOOKUP($BD102,男子申込一覧表!$AT$5:$AZ$207,3,0)),"",VLOOKUP($BD102,男子申込一覧表!$AT$5:$BC$207,10,0))</f>
        <v/>
      </c>
      <c r="BH102" t="str">
        <f>IF(ISERROR(VLOOKUP($BD102,男子申込一覧表!$AT$5:$BA$207,3,0)),"",VLOOKUP($BD102,男子申込一覧表!$AT$5:$BA$207,7,0))</f>
        <v/>
      </c>
      <c r="BI102" t="str">
        <f>IF(ISERROR(VLOOKUP($BD102,男子申込一覧表!$AT$5:$BN$207,3,0)),"",VLOOKUP($BD102,男子申込一覧表!$AT$5:$BN$207,14,0))</f>
        <v/>
      </c>
      <c r="BJ102" t="str">
        <f>IF(ISERROR(VLOOKUP($BD102,男子申込一覧表!$AT$5:$BN$207,3,0)),"",VLOOKUP($BD102,男子申込一覧表!$AT$5:$BN$207,9,0))</f>
        <v/>
      </c>
      <c r="BK102" t="str">
        <f>IF(ISERROR(VLOOKUP($BD102,男子申込一覧表!$AT$5:$BN$207,3,0)),"",VLOOKUP($BD102,男子申込一覧表!$AT$5:$BN$207,11,0))</f>
        <v/>
      </c>
      <c r="BL102">
        <f t="shared" si="71"/>
        <v>0</v>
      </c>
      <c r="BM102">
        <f t="shared" si="75"/>
        <v>0</v>
      </c>
      <c r="BN102">
        <f t="shared" si="75"/>
        <v>0</v>
      </c>
      <c r="BO102">
        <f t="shared" si="75"/>
        <v>0</v>
      </c>
      <c r="BP102">
        <f t="shared" si="75"/>
        <v>0</v>
      </c>
      <c r="BQ102">
        <f t="shared" si="75"/>
        <v>0</v>
      </c>
      <c r="BR102">
        <f t="shared" si="75"/>
        <v>0</v>
      </c>
      <c r="BS102">
        <f t="shared" si="75"/>
        <v>0</v>
      </c>
      <c r="BT102">
        <f t="shared" si="75"/>
        <v>0</v>
      </c>
      <c r="BU102">
        <f t="shared" si="75"/>
        <v>0</v>
      </c>
      <c r="BV102">
        <f t="shared" si="75"/>
        <v>0</v>
      </c>
      <c r="BW102">
        <f t="shared" si="75"/>
        <v>0</v>
      </c>
    </row>
    <row r="103" spans="56:75" ht="14.25" customHeight="1">
      <c r="BD103">
        <v>97</v>
      </c>
      <c r="BE103" t="str">
        <f>IF(ISERROR(VLOOKUP($BD103,男子申込一覧表!$AT$5:$AZ$207,3,0)),"",VLOOKUP($BD103,男子申込一覧表!$AT$5:$AZ$207,3,0))</f>
        <v/>
      </c>
      <c r="BF103" t="str">
        <f>IF(ISERROR(VLOOKUP($BD103,男子申込一覧表!$AT$5:$AZ$207,3,0)),"",VLOOKUP($BD103,男子申込一覧表!$AT$5:$AZ$207,4,0))</f>
        <v/>
      </c>
      <c r="BG103" t="str">
        <f>IF(ISERROR(VLOOKUP($BD103,男子申込一覧表!$AT$5:$AZ$207,3,0)),"",VLOOKUP($BD103,男子申込一覧表!$AT$5:$BC$207,10,0))</f>
        <v/>
      </c>
      <c r="BH103" t="str">
        <f>IF(ISERROR(VLOOKUP($BD103,男子申込一覧表!$AT$5:$BA$207,3,0)),"",VLOOKUP($BD103,男子申込一覧表!$AT$5:$BA$207,7,0))</f>
        <v/>
      </c>
      <c r="BI103" t="str">
        <f>IF(ISERROR(VLOOKUP($BD103,男子申込一覧表!$AT$5:$BN$207,3,0)),"",VLOOKUP($BD103,男子申込一覧表!$AT$5:$BN$207,14,0))</f>
        <v/>
      </c>
      <c r="BJ103" t="str">
        <f>IF(ISERROR(VLOOKUP($BD103,男子申込一覧表!$AT$5:$BN$207,3,0)),"",VLOOKUP($BD103,男子申込一覧表!$AT$5:$BN$207,9,0))</f>
        <v/>
      </c>
      <c r="BK103" t="str">
        <f>IF(ISERROR(VLOOKUP($BD103,男子申込一覧表!$AT$5:$BN$207,3,0)),"",VLOOKUP($BD103,男子申込一覧表!$AT$5:$BN$207,11,0))</f>
        <v/>
      </c>
      <c r="BL103">
        <f t="shared" si="71"/>
        <v>0</v>
      </c>
      <c r="BM103">
        <f t="shared" si="75"/>
        <v>0</v>
      </c>
      <c r="BN103">
        <f t="shared" si="75"/>
        <v>0</v>
      </c>
      <c r="BO103">
        <f t="shared" si="75"/>
        <v>0</v>
      </c>
      <c r="BP103">
        <f t="shared" si="75"/>
        <v>0</v>
      </c>
      <c r="BQ103">
        <f t="shared" si="75"/>
        <v>0</v>
      </c>
      <c r="BR103">
        <f t="shared" si="75"/>
        <v>0</v>
      </c>
      <c r="BS103">
        <f t="shared" si="75"/>
        <v>0</v>
      </c>
      <c r="BT103">
        <f t="shared" si="75"/>
        <v>0</v>
      </c>
      <c r="BU103">
        <f t="shared" si="75"/>
        <v>0</v>
      </c>
      <c r="BV103">
        <f t="shared" si="75"/>
        <v>0</v>
      </c>
      <c r="BW103">
        <f t="shared" si="75"/>
        <v>0</v>
      </c>
    </row>
    <row r="104" spans="56:75" ht="14.25" customHeight="1">
      <c r="BD104">
        <v>98</v>
      </c>
      <c r="BE104" t="str">
        <f>IF(ISERROR(VLOOKUP($BD104,男子申込一覧表!$AT$5:$AZ$207,3,0)),"",VLOOKUP($BD104,男子申込一覧表!$AT$5:$AZ$207,3,0))</f>
        <v/>
      </c>
      <c r="BF104" t="str">
        <f>IF(ISERROR(VLOOKUP($BD104,男子申込一覧表!$AT$5:$AZ$207,3,0)),"",VLOOKUP($BD104,男子申込一覧表!$AT$5:$AZ$207,4,0))</f>
        <v/>
      </c>
      <c r="BG104" t="str">
        <f>IF(ISERROR(VLOOKUP($BD104,男子申込一覧表!$AT$5:$AZ$207,3,0)),"",VLOOKUP($BD104,男子申込一覧表!$AT$5:$BC$207,10,0))</f>
        <v/>
      </c>
      <c r="BH104" t="str">
        <f>IF(ISERROR(VLOOKUP($BD104,男子申込一覧表!$AT$5:$BA$207,3,0)),"",VLOOKUP($BD104,男子申込一覧表!$AT$5:$BA$207,7,0))</f>
        <v/>
      </c>
      <c r="BI104" t="str">
        <f>IF(ISERROR(VLOOKUP($BD104,男子申込一覧表!$AT$5:$BN$207,3,0)),"",VLOOKUP($BD104,男子申込一覧表!$AT$5:$BN$207,14,0))</f>
        <v/>
      </c>
      <c r="BJ104" t="str">
        <f>IF(ISERROR(VLOOKUP($BD104,男子申込一覧表!$AT$5:$BN$207,3,0)),"",VLOOKUP($BD104,男子申込一覧表!$AT$5:$BN$207,9,0))</f>
        <v/>
      </c>
      <c r="BK104" t="str">
        <f>IF(ISERROR(VLOOKUP($BD104,男子申込一覧表!$AT$5:$BN$207,3,0)),"",VLOOKUP($BD104,男子申込一覧表!$AT$5:$BN$207,11,0))</f>
        <v/>
      </c>
      <c r="BL104">
        <f t="shared" si="71"/>
        <v>0</v>
      </c>
      <c r="BM104">
        <f t="shared" si="75"/>
        <v>0</v>
      </c>
      <c r="BN104">
        <f t="shared" si="75"/>
        <v>0</v>
      </c>
      <c r="BO104">
        <f t="shared" si="75"/>
        <v>0</v>
      </c>
      <c r="BP104">
        <f t="shared" si="75"/>
        <v>0</v>
      </c>
      <c r="BQ104">
        <f t="shared" si="75"/>
        <v>0</v>
      </c>
      <c r="BR104">
        <f t="shared" si="75"/>
        <v>0</v>
      </c>
      <c r="BS104">
        <f t="shared" si="75"/>
        <v>0</v>
      </c>
      <c r="BT104">
        <f t="shared" si="75"/>
        <v>0</v>
      </c>
      <c r="BU104">
        <f t="shared" si="75"/>
        <v>0</v>
      </c>
      <c r="BV104">
        <f t="shared" si="75"/>
        <v>0</v>
      </c>
      <c r="BW104">
        <f t="shared" si="75"/>
        <v>0</v>
      </c>
    </row>
    <row r="105" spans="56:75" ht="14.25" customHeight="1">
      <c r="BD105">
        <v>99</v>
      </c>
      <c r="BE105" t="str">
        <f>IF(ISERROR(VLOOKUP($BD105,男子申込一覧表!$AT$5:$AZ$207,3,0)),"",VLOOKUP($BD105,男子申込一覧表!$AT$5:$AZ$207,3,0))</f>
        <v/>
      </c>
      <c r="BF105" t="str">
        <f>IF(ISERROR(VLOOKUP($BD105,男子申込一覧表!$AT$5:$AZ$207,3,0)),"",VLOOKUP($BD105,男子申込一覧表!$AT$5:$AZ$207,4,0))</f>
        <v/>
      </c>
      <c r="BG105" t="str">
        <f>IF(ISERROR(VLOOKUP($BD105,男子申込一覧表!$AT$5:$AZ$207,3,0)),"",VLOOKUP($BD105,男子申込一覧表!$AT$5:$BC$207,10,0))</f>
        <v/>
      </c>
      <c r="BH105" t="str">
        <f>IF(ISERROR(VLOOKUP($BD105,男子申込一覧表!$AT$5:$BA$207,3,0)),"",VLOOKUP($BD105,男子申込一覧表!$AT$5:$BA$207,7,0))</f>
        <v/>
      </c>
      <c r="BI105" t="str">
        <f>IF(ISERROR(VLOOKUP($BD105,男子申込一覧表!$AT$5:$BN$207,3,0)),"",VLOOKUP($BD105,男子申込一覧表!$AT$5:$BN$207,14,0))</f>
        <v/>
      </c>
      <c r="BJ105" t="str">
        <f>IF(ISERROR(VLOOKUP($BD105,男子申込一覧表!$AT$5:$BN$207,3,0)),"",VLOOKUP($BD105,男子申込一覧表!$AT$5:$BN$207,9,0))</f>
        <v/>
      </c>
      <c r="BK105" t="str">
        <f>IF(ISERROR(VLOOKUP($BD105,男子申込一覧表!$AT$5:$BN$207,3,0)),"",VLOOKUP($BD105,男子申込一覧表!$AT$5:$BN$207,11,0))</f>
        <v/>
      </c>
      <c r="BL105">
        <f t="shared" si="71"/>
        <v>0</v>
      </c>
      <c r="BM105">
        <f t="shared" si="75"/>
        <v>0</v>
      </c>
      <c r="BN105">
        <f t="shared" si="75"/>
        <v>0</v>
      </c>
      <c r="BO105">
        <f t="shared" si="75"/>
        <v>0</v>
      </c>
      <c r="BP105">
        <f t="shared" si="75"/>
        <v>0</v>
      </c>
      <c r="BQ105">
        <f t="shared" si="75"/>
        <v>0</v>
      </c>
      <c r="BR105">
        <f t="shared" si="75"/>
        <v>0</v>
      </c>
      <c r="BS105">
        <f t="shared" si="75"/>
        <v>0</v>
      </c>
      <c r="BT105">
        <f t="shared" si="75"/>
        <v>0</v>
      </c>
      <c r="BU105">
        <f t="shared" si="75"/>
        <v>0</v>
      </c>
      <c r="BV105">
        <f t="shared" si="75"/>
        <v>0</v>
      </c>
      <c r="BW105">
        <f t="shared" si="75"/>
        <v>0</v>
      </c>
    </row>
    <row r="106" spans="56:75" ht="14.25" customHeight="1">
      <c r="BD106">
        <v>100</v>
      </c>
      <c r="BE106" t="str">
        <f>IF(ISERROR(VLOOKUP($BD106,男子申込一覧表!$AT$5:$AZ$207,3,0)),"",VLOOKUP($BD106,男子申込一覧表!$AT$5:$AZ$207,3,0))</f>
        <v/>
      </c>
      <c r="BF106" t="str">
        <f>IF(ISERROR(VLOOKUP($BD106,男子申込一覧表!$AT$5:$AZ$207,3,0)),"",VLOOKUP($BD106,男子申込一覧表!$AT$5:$AZ$207,4,0))</f>
        <v/>
      </c>
      <c r="BG106" t="str">
        <f>IF(ISERROR(VLOOKUP($BD106,男子申込一覧表!$AT$5:$AZ$207,3,0)),"",VLOOKUP($BD106,男子申込一覧表!$AT$5:$BC$207,10,0))</f>
        <v/>
      </c>
      <c r="BH106" t="str">
        <f>IF(ISERROR(VLOOKUP($BD106,男子申込一覧表!$AT$5:$BA$207,3,0)),"",VLOOKUP($BD106,男子申込一覧表!$AT$5:$BA$207,7,0))</f>
        <v/>
      </c>
      <c r="BI106" t="str">
        <f>IF(ISERROR(VLOOKUP($BD106,男子申込一覧表!$AT$5:$BN$207,3,0)),"",VLOOKUP($BD106,男子申込一覧表!$AT$5:$BN$207,14,0))</f>
        <v/>
      </c>
      <c r="BJ106" t="str">
        <f>IF(ISERROR(VLOOKUP($BD106,男子申込一覧表!$AT$5:$BN$207,3,0)),"",VLOOKUP($BD106,男子申込一覧表!$AT$5:$BN$207,9,0))</f>
        <v/>
      </c>
      <c r="BK106" t="str">
        <f>IF(ISERROR(VLOOKUP($BD106,男子申込一覧表!$AT$5:$BN$207,3,0)),"",VLOOKUP($BD106,男子申込一覧表!$AT$5:$BN$207,11,0))</f>
        <v/>
      </c>
      <c r="BL106">
        <f t="shared" si="71"/>
        <v>0</v>
      </c>
      <c r="BM106">
        <f t="shared" si="75"/>
        <v>0</v>
      </c>
      <c r="BN106">
        <f t="shared" si="75"/>
        <v>0</v>
      </c>
      <c r="BO106">
        <f t="shared" si="75"/>
        <v>0</v>
      </c>
      <c r="BP106">
        <f t="shared" si="75"/>
        <v>0</v>
      </c>
      <c r="BQ106">
        <f t="shared" si="75"/>
        <v>0</v>
      </c>
      <c r="BR106">
        <f t="shared" si="75"/>
        <v>0</v>
      </c>
      <c r="BS106">
        <f t="shared" si="75"/>
        <v>0</v>
      </c>
      <c r="BT106">
        <f t="shared" si="75"/>
        <v>0</v>
      </c>
      <c r="BU106">
        <f t="shared" si="75"/>
        <v>0</v>
      </c>
      <c r="BV106">
        <f t="shared" si="75"/>
        <v>0</v>
      </c>
      <c r="BW106">
        <f t="shared" si="75"/>
        <v>0</v>
      </c>
    </row>
  </sheetData>
  <sheetProtection algorithmName="SHA-512" hashValue="Lj129TqUUNtNvb+3oPtyAOqY0+tVDiYjbVT1uKjWN83/TNstM9LlEMsRo0Uh5w/20VUo5PFi39ocZ6EM3nnqSg==" saltValue="aaGF6w1KBnQs9okCCXgT8A==" spinCount="100000" sheet="1" selectLockedCells="1"/>
  <mergeCells count="12">
    <mergeCell ref="A3:C3"/>
    <mergeCell ref="F3:G3"/>
    <mergeCell ref="AS4:AV4"/>
    <mergeCell ref="Y4:AC4"/>
    <mergeCell ref="R4:R5"/>
    <mergeCell ref="I1:J1"/>
    <mergeCell ref="AD4:AG4"/>
    <mergeCell ref="AH4:AK4"/>
    <mergeCell ref="AQ4:AR4"/>
    <mergeCell ref="AL4:AP4"/>
    <mergeCell ref="I3:J3"/>
    <mergeCell ref="S4:X4"/>
  </mergeCells>
  <phoneticPr fontId="2"/>
  <conditionalFormatting sqref="G6:J65">
    <cfRule type="expression" dxfId="3" priority="1" stopIfTrue="1">
      <formula>AND(G6&lt;&gt;"",AL6&gt;1)</formula>
    </cfRule>
    <cfRule type="expression" dxfId="2" priority="3" stopIfTrue="1">
      <formula>AD6=2</formula>
    </cfRule>
  </conditionalFormatting>
  <dataValidations xWindow="255" yWindow="350" count="9">
    <dataValidation imeMode="off" allowBlank="1" showInputMessage="1" showErrorMessage="1" promptTitle="エントリータイム入力" prompt="例　30秒45　→　30.45_x000a_１分13秒32 → 113.32" sqref="F6:F65" xr:uid="{00000000-0002-0000-0300-000000000000}"/>
    <dataValidation allowBlank="1" showInputMessage="1" showErrorMessage="1" prompt="入力不要" sqref="L6:M65 A6:B65" xr:uid="{00000000-0002-0000-0300-000001000000}"/>
    <dataValidation type="list" allowBlank="1" showInputMessage="1" showErrorMessage="1" promptTitle="リレー泳者" prompt="リレーの泳者を選択して下さい。_x000a_（個人種目出場者のみ選択可能です。）" sqref="G6:J65" xr:uid="{00000000-0002-0000-0300-000002000000}">
      <formula1>$BE$6:$BE$106</formula1>
    </dataValidation>
    <dataValidation type="list" allowBlank="1" showInputMessage="1" promptTitle="オープン参加" prompt="オープンを指定して下さい" sqref="C40:C65" xr:uid="{00000000-0002-0000-0300-000003000000}">
      <formula1>$AX$11:$AX$12</formula1>
    </dataValidation>
    <dataValidation type="list" allowBlank="1" showInputMessage="1" showErrorMessage="1" promptTitle="複数エントリー" prompt="同じリレーに複数チームエントリーする場合は選択して下さい" sqref="E40:E65" xr:uid="{00000000-0002-0000-0300-000004000000}">
      <formula1>$AY$28:$AY$33</formula1>
    </dataValidation>
    <dataValidation type="list" allowBlank="1" showInputMessage="1" showErrorMessage="1" promptTitle="種目選択" prompt="種目を選択して下さい。" sqref="D40:D65" xr:uid="{00000000-0002-0000-0300-000005000000}">
      <formula1>$AX$14:$AX$25</formula1>
    </dataValidation>
    <dataValidation type="list" allowBlank="1" showInputMessage="1" promptTitle="オープン参加" prompt="オープン参加の場合はオープンを指定して下さい" sqref="C6:C39" xr:uid="{00000000-0002-0000-0300-000006000000}">
      <formula1>$AX$11:$AX$12</formula1>
    </dataValidation>
    <dataValidation type="list" allowBlank="1" showInputMessage="1" showErrorMessage="1" promptTitle="種目選択" prompt="種目を選択して下さい。" sqref="D6:D39" xr:uid="{9EBEDF95-B669-4F2B-8440-0DC3BDA4E6DE}">
      <formula1>$AX$14:$AX$31</formula1>
    </dataValidation>
    <dataValidation type="list" allowBlank="1" showInputMessage="1" showErrorMessage="1" promptTitle="複数エントリー" prompt="同じリレーに複数チームエントリーする場合は選択して下さい" sqref="E6:E39" xr:uid="{80C2B095-C33D-4281-8471-AA4704B786C0}">
      <formula1>$AY$35:$AY$39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05"/>
  <sheetViews>
    <sheetView topLeftCell="B1" zoomScaleNormal="100" workbookViewId="0">
      <selection activeCell="G9" sqref="G9"/>
    </sheetView>
  </sheetViews>
  <sheetFormatPr defaultRowHeight="12"/>
  <cols>
    <col min="1" max="1" width="0" hidden="1" customWidth="1"/>
    <col min="2" max="2" width="5.7109375" style="11" customWidth="1"/>
    <col min="3" max="3" width="6.42578125" style="47" customWidth="1"/>
    <col min="4" max="4" width="8" style="47" customWidth="1"/>
    <col min="5" max="6" width="4.7109375" style="47" customWidth="1"/>
    <col min="7" max="7" width="18.7109375" style="47" customWidth="1"/>
    <col min="8" max="9" width="3.7109375" style="11" hidden="1" customWidth="1"/>
    <col min="10" max="10" width="10.7109375" style="11" customWidth="1"/>
    <col min="11" max="12" width="3.7109375" style="11" hidden="1" customWidth="1"/>
    <col min="13" max="13" width="10.7109375" style="11" customWidth="1"/>
    <col min="14" max="15" width="3.7109375" style="11" hidden="1" customWidth="1"/>
    <col min="16" max="16" width="10.7109375" style="11" customWidth="1"/>
    <col min="17" max="18" width="3.7109375" style="11" hidden="1" customWidth="1"/>
    <col min="19" max="20" width="10.7109375" style="11" customWidth="1"/>
    <col min="21" max="21" width="54.42578125" style="11" customWidth="1"/>
    <col min="22" max="27" width="9.140625" hidden="1" customWidth="1"/>
    <col min="28" max="28" width="22.5703125" hidden="1" customWidth="1"/>
    <col min="29" max="31" width="9.140625" hidden="1" customWidth="1"/>
    <col min="32" max="32" width="7.5703125" hidden="1" customWidth="1"/>
    <col min="33" max="33" width="8.140625" hidden="1" customWidth="1"/>
    <col min="34" max="37" width="6.7109375" style="11" hidden="1" customWidth="1"/>
    <col min="38" max="58" width="0" hidden="1" customWidth="1"/>
  </cols>
  <sheetData>
    <row r="1" spans="1:37" ht="20.25" customHeight="1">
      <c r="C1" s="177" t="s">
        <v>344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75"/>
      <c r="U1" s="75"/>
    </row>
    <row r="2" spans="1:37" ht="23.25" customHeight="1">
      <c r="B2" s="82"/>
      <c r="C2" s="178" t="str">
        <f>IF(申込書!C6="","",申込書!C6&amp;"参加選手一覧")</f>
        <v/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00"/>
    </row>
    <row r="3" spans="1:37" ht="18.75" customHeight="1">
      <c r="J3" s="179" t="s">
        <v>212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01"/>
    </row>
    <row r="4" spans="1:37" ht="135.75" customHeight="1">
      <c r="B4" s="70"/>
      <c r="C4" s="77" t="s">
        <v>211</v>
      </c>
      <c r="D4" s="78" t="s">
        <v>213</v>
      </c>
      <c r="E4" s="78" t="s">
        <v>322</v>
      </c>
      <c r="F4" s="78" t="s">
        <v>342</v>
      </c>
      <c r="G4" s="78" t="s">
        <v>210</v>
      </c>
      <c r="H4" s="71"/>
      <c r="I4" s="71"/>
      <c r="J4" s="72" t="s">
        <v>206</v>
      </c>
      <c r="K4" s="71"/>
      <c r="L4" s="71"/>
      <c r="M4" s="72" t="s">
        <v>207</v>
      </c>
      <c r="N4" s="71"/>
      <c r="O4" s="71"/>
      <c r="P4" s="72" t="s">
        <v>208</v>
      </c>
      <c r="Q4" s="71"/>
      <c r="R4" s="71"/>
      <c r="S4" s="72" t="s">
        <v>209</v>
      </c>
      <c r="T4" s="72" t="s">
        <v>217</v>
      </c>
      <c r="U4" s="72" t="s">
        <v>345</v>
      </c>
      <c r="V4" t="s">
        <v>88</v>
      </c>
      <c r="W4" t="s">
        <v>47</v>
      </c>
      <c r="X4" t="s">
        <v>214</v>
      </c>
      <c r="Y4" t="s">
        <v>48</v>
      </c>
      <c r="Z4" t="s">
        <v>85</v>
      </c>
      <c r="AF4" s="91" t="s">
        <v>322</v>
      </c>
      <c r="AG4" s="91" t="s">
        <v>333</v>
      </c>
      <c r="AH4" s="88" t="s">
        <v>206</v>
      </c>
      <c r="AI4" s="88" t="s">
        <v>207</v>
      </c>
      <c r="AJ4" s="88" t="s">
        <v>208</v>
      </c>
      <c r="AK4" s="88" t="s">
        <v>209</v>
      </c>
    </row>
    <row r="5" spans="1:37" ht="15" customHeight="1">
      <c r="A5">
        <v>1</v>
      </c>
      <c r="B5" s="176" t="str">
        <f>IF(COUNTIF($AH$5:$AK$24,"&gt;2")&gt;=1,"※参加制限種目数がオーバーしています。要確認※","")</f>
        <v/>
      </c>
      <c r="C5" s="77" t="str">
        <f>IF(G5="","",1)</f>
        <v/>
      </c>
      <c r="D5" s="77" t="str">
        <f>IF(V5=1,"男子",IF(V5=2,"女子",""))</f>
        <v/>
      </c>
      <c r="E5" s="77" t="str">
        <f>IF(D5="","",VLOOKUP(G5,男子申込一覧表!$CH$6:$CN$207,7,0))</f>
        <v/>
      </c>
      <c r="F5" s="77" t="str">
        <f>IF(D5="","",VLOOKUP(G5,男子申込一覧表!$CH$6:$CS$207,12,0))</f>
        <v/>
      </c>
      <c r="G5" s="77" t="str">
        <f>IF(ISERROR(VLOOKUP($A5,男子申込一覧表!$AT$5:$AZ$207,3,0)),"",VLOOKUP($A5,男子申込一覧表!$AT$5:$AZ$207,3,0))</f>
        <v/>
      </c>
      <c r="H5" s="71" t="str">
        <f t="shared" ref="H5:H36" si="0">IF($W5=1,E5&amp;$X5,"")</f>
        <v/>
      </c>
      <c r="I5" s="71" t="str">
        <f t="shared" ref="I5:I36" si="1">IF($Y5=1,E5&amp;$Z5,"")</f>
        <v/>
      </c>
      <c r="J5" s="71" t="str">
        <f>IF(H5="",I5,H5)</f>
        <v/>
      </c>
      <c r="K5" s="71" t="str">
        <f t="shared" ref="K5:K36" si="2">IF($W5=2,E5&amp;$X5,"")</f>
        <v/>
      </c>
      <c r="L5" s="71" t="str">
        <f t="shared" ref="L5:L36" si="3">IF($Y5=2,E5&amp;$Z5,"")</f>
        <v/>
      </c>
      <c r="M5" s="71" t="str">
        <f>IF(K5="",L5,K5)</f>
        <v/>
      </c>
      <c r="N5" s="71" t="str">
        <f t="shared" ref="N5:N36" si="4">IF($W5=3,E5&amp;$X5,"")</f>
        <v/>
      </c>
      <c r="O5" s="71" t="str">
        <f t="shared" ref="O5:O36" si="5">IF($Y5=3,E5&amp;$Z5,"")</f>
        <v/>
      </c>
      <c r="P5" s="71" t="str">
        <f>IF(N5="",O5,N5)</f>
        <v/>
      </c>
      <c r="Q5" s="71" t="str">
        <f t="shared" ref="Q5:Q36" si="6">IF($W5=4,E5&amp;$X5,"")</f>
        <v/>
      </c>
      <c r="R5" s="71" t="str">
        <f t="shared" ref="R5:R36" si="7">IF($Y5=4,E5&amp;$Z5,"")</f>
        <v/>
      </c>
      <c r="S5" s="71" t="str">
        <f>IF(Q5="",R5,Q5)</f>
        <v/>
      </c>
      <c r="T5" s="71" t="str">
        <f>IF($W5=5,$X5,"")</f>
        <v/>
      </c>
      <c r="U5" s="104" t="str">
        <f>IF(D5="","",VLOOKUP(G5,男子申込一覧表!$CH$6:$CO$207,8,0))</f>
        <v/>
      </c>
      <c r="V5" t="str">
        <f>IF(G5="","",VLOOKUP(G5,男子申込一覧表!$CH$6:$CM$207,6,0))</f>
        <v/>
      </c>
      <c r="W5" t="str">
        <f>VLOOKUP(G5,男子申込一覧表!$CH$6:$CL$207,2,0)</f>
        <v/>
      </c>
      <c r="X5">
        <f>VLOOKUP(G5,男子申込一覧表!$CH$6:$CL$207,3,0)</f>
        <v>0</v>
      </c>
      <c r="Y5" t="str">
        <f>VLOOKUP(G5,男子申込一覧表!$CH$6:$CL$207,4,0)</f>
        <v/>
      </c>
      <c r="Z5">
        <f>VLOOKUP(G5,男子申込一覧表!$CH$6:$CL$207,5,0)</f>
        <v>0</v>
      </c>
      <c r="AF5" s="89" t="s">
        <v>323</v>
      </c>
      <c r="AG5" s="89" t="s">
        <v>215</v>
      </c>
      <c r="AH5" s="89">
        <f t="shared" ref="AH5:AH24" si="8">COUNTIFS($D$5:$D$84,$AG5,$J$5:$J$84,$AF5)</f>
        <v>0</v>
      </c>
      <c r="AI5" s="89">
        <f t="shared" ref="AI5:AI24" si="9">COUNTIFS($D$5:$D$84,$AG5,$M$5:$M$84,$AF5)</f>
        <v>0</v>
      </c>
      <c r="AJ5" s="89">
        <f t="shared" ref="AJ5:AJ24" si="10">COUNTIFS($D$5:$D$84,$AG5,$P$5:$P$84,$AF5)</f>
        <v>0</v>
      </c>
      <c r="AK5" s="89">
        <f t="shared" ref="AK5:AK24" si="11">COUNTIFS($D$5:$D$84,$AG5,$S$5:$S$84,$AF5)</f>
        <v>0</v>
      </c>
    </row>
    <row r="6" spans="1:37" ht="15" customHeight="1">
      <c r="A6">
        <v>2</v>
      </c>
      <c r="B6" s="176"/>
      <c r="C6" s="77" t="str">
        <f t="shared" ref="C6:C37" si="12">IF(G6="","",C5+1)</f>
        <v/>
      </c>
      <c r="D6" s="77" t="str">
        <f t="shared" ref="D6:D69" si="13">IF(V6=1,"男子",IF(V6=2,"女子",""))</f>
        <v/>
      </c>
      <c r="E6" s="77" t="str">
        <f>IF(D6="","",VLOOKUP(G6,男子申込一覧表!$CH$6:$CN$207,7,0))</f>
        <v/>
      </c>
      <c r="F6" s="77" t="str">
        <f>IF(D6="","",VLOOKUP(G6,男子申込一覧表!$CH$6:$CS$207,12,0))</f>
        <v/>
      </c>
      <c r="G6" s="77" t="str">
        <f>IF(ISERROR(VLOOKUP($A6,男子申込一覧表!$AT$5:$AZ$207,3,0)),"",VLOOKUP($A6,男子申込一覧表!$AT$5:$AZ$207,3,0))</f>
        <v/>
      </c>
      <c r="H6" s="71" t="str">
        <f t="shared" si="0"/>
        <v/>
      </c>
      <c r="I6" s="71" t="str">
        <f t="shared" si="1"/>
        <v/>
      </c>
      <c r="J6" s="71" t="str">
        <f t="shared" ref="J6:J69" si="14">IF(H6="",I6,H6)</f>
        <v/>
      </c>
      <c r="K6" s="71" t="str">
        <f t="shared" si="2"/>
        <v/>
      </c>
      <c r="L6" s="71" t="str">
        <f t="shared" si="3"/>
        <v/>
      </c>
      <c r="M6" s="71" t="str">
        <f t="shared" ref="M6:M69" si="15">IF(K6="",L6,K6)</f>
        <v/>
      </c>
      <c r="N6" s="71" t="str">
        <f t="shared" si="4"/>
        <v/>
      </c>
      <c r="O6" s="71" t="str">
        <f t="shared" si="5"/>
        <v/>
      </c>
      <c r="P6" s="71" t="str">
        <f t="shared" ref="P6:P69" si="16">IF(N6="",O6,N6)</f>
        <v/>
      </c>
      <c r="Q6" s="71" t="str">
        <f t="shared" si="6"/>
        <v/>
      </c>
      <c r="R6" s="71" t="str">
        <f t="shared" si="7"/>
        <v/>
      </c>
      <c r="S6" s="71" t="str">
        <f t="shared" ref="S6:S69" si="17">IF(Q6="",R6,Q6)</f>
        <v/>
      </c>
      <c r="T6" s="71" t="str">
        <f t="shared" ref="T6:T69" si="18">IF($W6=5,$X6,"")</f>
        <v/>
      </c>
      <c r="U6" s="104" t="str">
        <f>IF(D6="","",VLOOKUP(G6,男子申込一覧表!$CH$6:$CO$207,8,0))</f>
        <v/>
      </c>
      <c r="V6" t="str">
        <f>IF(G6="","",VLOOKUP(G6,男子申込一覧表!$CH$6:$CM$207,6,0))</f>
        <v/>
      </c>
      <c r="W6" t="str">
        <f>VLOOKUP(G6,男子申込一覧表!$CH$6:$CL$207,2,0)</f>
        <v/>
      </c>
      <c r="X6">
        <f>VLOOKUP(G6,男子申込一覧表!$CH$6:$CL$207,3,0)</f>
        <v>0</v>
      </c>
      <c r="Y6" t="str">
        <f>VLOOKUP(G6,男子申込一覧表!$CH$6:$CL$207,4,0)</f>
        <v/>
      </c>
      <c r="Z6">
        <f>VLOOKUP(G6,男子申込一覧表!$CH$6:$CL$207,5,0)</f>
        <v>0</v>
      </c>
      <c r="AF6" s="89" t="s">
        <v>324</v>
      </c>
      <c r="AG6" s="89" t="s">
        <v>21</v>
      </c>
      <c r="AH6" s="89">
        <f t="shared" si="8"/>
        <v>0</v>
      </c>
      <c r="AI6" s="89">
        <f t="shared" si="9"/>
        <v>0</v>
      </c>
      <c r="AJ6" s="89">
        <f t="shared" si="10"/>
        <v>0</v>
      </c>
      <c r="AK6" s="89">
        <f t="shared" si="11"/>
        <v>0</v>
      </c>
    </row>
    <row r="7" spans="1:37" ht="15" customHeight="1">
      <c r="A7">
        <v>3</v>
      </c>
      <c r="B7" s="176"/>
      <c r="C7" s="77" t="str">
        <f t="shared" si="12"/>
        <v/>
      </c>
      <c r="D7" s="77" t="str">
        <f t="shared" si="13"/>
        <v/>
      </c>
      <c r="E7" s="77" t="str">
        <f>IF(D7="","",VLOOKUP(G7,男子申込一覧表!$CH$6:$CN$207,7,0))</f>
        <v/>
      </c>
      <c r="F7" s="77" t="str">
        <f>IF(D7="","",VLOOKUP(G7,男子申込一覧表!$CH$6:$CS$207,12,0))</f>
        <v/>
      </c>
      <c r="G7" s="77" t="str">
        <f>IF(ISERROR(VLOOKUP($A7,男子申込一覧表!$AT$5:$AZ$207,3,0)),"",VLOOKUP($A7,男子申込一覧表!$AT$5:$AZ$207,3,0))</f>
        <v/>
      </c>
      <c r="H7" s="71" t="str">
        <f t="shared" si="0"/>
        <v/>
      </c>
      <c r="I7" s="71" t="str">
        <f t="shared" si="1"/>
        <v/>
      </c>
      <c r="J7" s="71" t="str">
        <f t="shared" si="14"/>
        <v/>
      </c>
      <c r="K7" s="71" t="str">
        <f t="shared" si="2"/>
        <v/>
      </c>
      <c r="L7" s="71" t="str">
        <f t="shared" si="3"/>
        <v/>
      </c>
      <c r="M7" s="71" t="str">
        <f t="shared" si="15"/>
        <v/>
      </c>
      <c r="N7" s="71" t="str">
        <f t="shared" si="4"/>
        <v/>
      </c>
      <c r="O7" s="71" t="str">
        <f t="shared" si="5"/>
        <v/>
      </c>
      <c r="P7" s="71" t="str">
        <f t="shared" si="16"/>
        <v/>
      </c>
      <c r="Q7" s="71" t="str">
        <f t="shared" si="6"/>
        <v/>
      </c>
      <c r="R7" s="71" t="str">
        <f t="shared" si="7"/>
        <v/>
      </c>
      <c r="S7" s="71" t="str">
        <f t="shared" si="17"/>
        <v/>
      </c>
      <c r="T7" s="71" t="str">
        <f t="shared" si="18"/>
        <v/>
      </c>
      <c r="U7" s="104" t="str">
        <f>IF(D7="","",VLOOKUP(G7,男子申込一覧表!$CH$6:$CO$207,8,0))</f>
        <v/>
      </c>
      <c r="V7" t="str">
        <f>IF(G7="","",VLOOKUP(G7,男子申込一覧表!$CH$6:$CM$207,6,0))</f>
        <v/>
      </c>
      <c r="W7" t="str">
        <f>VLOOKUP(G7,男子申込一覧表!$CH$6:$CL$207,2,0)</f>
        <v/>
      </c>
      <c r="X7">
        <f>VLOOKUP(G7,男子申込一覧表!$CH$6:$CL$207,3,0)</f>
        <v>0</v>
      </c>
      <c r="Y7" t="str">
        <f>VLOOKUP(G7,男子申込一覧表!$CH$6:$CL$207,4,0)</f>
        <v/>
      </c>
      <c r="Z7">
        <f>VLOOKUP(G7,男子申込一覧表!$CH$6:$CL$207,5,0)</f>
        <v>0</v>
      </c>
      <c r="AB7" s="60" t="s">
        <v>151</v>
      </c>
      <c r="AC7">
        <v>1</v>
      </c>
      <c r="AD7">
        <v>1</v>
      </c>
      <c r="AE7">
        <v>50</v>
      </c>
      <c r="AF7" s="89" t="s">
        <v>325</v>
      </c>
      <c r="AG7" s="89" t="s">
        <v>21</v>
      </c>
      <c r="AH7" s="89">
        <f t="shared" si="8"/>
        <v>0</v>
      </c>
      <c r="AI7" s="89">
        <f t="shared" si="9"/>
        <v>0</v>
      </c>
      <c r="AJ7" s="89">
        <f t="shared" si="10"/>
        <v>0</v>
      </c>
      <c r="AK7" s="89">
        <f t="shared" si="11"/>
        <v>0</v>
      </c>
    </row>
    <row r="8" spans="1:37" ht="15" customHeight="1">
      <c r="A8">
        <v>4</v>
      </c>
      <c r="B8" s="176"/>
      <c r="C8" s="77" t="str">
        <f t="shared" si="12"/>
        <v/>
      </c>
      <c r="D8" s="77" t="str">
        <f t="shared" si="13"/>
        <v/>
      </c>
      <c r="E8" s="77" t="str">
        <f>IF(D8="","",VLOOKUP(G8,男子申込一覧表!$CH$6:$CN$207,7,0))</f>
        <v/>
      </c>
      <c r="F8" s="77" t="str">
        <f>IF(D8="","",VLOOKUP(G8,男子申込一覧表!$CH$6:$CS$207,12,0))</f>
        <v/>
      </c>
      <c r="G8" s="77" t="str">
        <f>IF(ISERROR(VLOOKUP($A8,男子申込一覧表!$AT$5:$AZ$207,3,0)),"",VLOOKUP($A8,男子申込一覧表!$AT$5:$AZ$207,3,0))</f>
        <v/>
      </c>
      <c r="H8" s="71" t="str">
        <f t="shared" si="0"/>
        <v/>
      </c>
      <c r="I8" s="71" t="str">
        <f t="shared" si="1"/>
        <v/>
      </c>
      <c r="J8" s="71" t="str">
        <f t="shared" si="14"/>
        <v/>
      </c>
      <c r="K8" s="71" t="str">
        <f t="shared" si="2"/>
        <v/>
      </c>
      <c r="L8" s="71" t="str">
        <f t="shared" si="3"/>
        <v/>
      </c>
      <c r="M8" s="71" t="str">
        <f t="shared" si="15"/>
        <v/>
      </c>
      <c r="N8" s="71" t="str">
        <f t="shared" si="4"/>
        <v/>
      </c>
      <c r="O8" s="71" t="str">
        <f t="shared" si="5"/>
        <v/>
      </c>
      <c r="P8" s="71" t="str">
        <f t="shared" si="16"/>
        <v/>
      </c>
      <c r="Q8" s="71" t="str">
        <f t="shared" si="6"/>
        <v/>
      </c>
      <c r="R8" s="71" t="str">
        <f t="shared" si="7"/>
        <v/>
      </c>
      <c r="S8" s="71" t="str">
        <f t="shared" si="17"/>
        <v/>
      </c>
      <c r="T8" s="71" t="str">
        <f t="shared" si="18"/>
        <v/>
      </c>
      <c r="U8" s="104" t="str">
        <f>IF(D8="","",VLOOKUP(G8,男子申込一覧表!$CH$6:$CO$207,8,0))</f>
        <v/>
      </c>
      <c r="V8" t="str">
        <f>IF(G8="","",VLOOKUP(G8,男子申込一覧表!$CH$6:$CM$207,6,0))</f>
        <v/>
      </c>
      <c r="W8" t="str">
        <f>VLOOKUP(G8,男子申込一覧表!$CH$6:$CL$207,2,0)</f>
        <v/>
      </c>
      <c r="X8">
        <f>VLOOKUP(G8,男子申込一覧表!$CH$6:$CL$207,3,0)</f>
        <v>0</v>
      </c>
      <c r="Y8" t="str">
        <f>VLOOKUP(G8,男子申込一覧表!$CH$6:$CL$207,4,0)</f>
        <v/>
      </c>
      <c r="Z8">
        <f>VLOOKUP(G8,男子申込一覧表!$CH$6:$CL$207,5,0)</f>
        <v>0</v>
      </c>
      <c r="AB8" s="60" t="s">
        <v>149</v>
      </c>
      <c r="AC8">
        <v>2</v>
      </c>
      <c r="AD8">
        <v>2</v>
      </c>
      <c r="AE8">
        <v>50</v>
      </c>
      <c r="AF8" s="89" t="s">
        <v>326</v>
      </c>
      <c r="AG8" s="89" t="s">
        <v>21</v>
      </c>
      <c r="AH8" s="89">
        <f t="shared" si="8"/>
        <v>0</v>
      </c>
      <c r="AI8" s="89">
        <f t="shared" si="9"/>
        <v>0</v>
      </c>
      <c r="AJ8" s="89">
        <f t="shared" si="10"/>
        <v>0</v>
      </c>
      <c r="AK8" s="89">
        <f t="shared" si="11"/>
        <v>0</v>
      </c>
    </row>
    <row r="9" spans="1:37" ht="15" customHeight="1">
      <c r="A9">
        <v>5</v>
      </c>
      <c r="B9" s="176"/>
      <c r="C9" s="77" t="str">
        <f t="shared" si="12"/>
        <v/>
      </c>
      <c r="D9" s="77" t="str">
        <f t="shared" si="13"/>
        <v/>
      </c>
      <c r="E9" s="77" t="str">
        <f>IF(D9="","",VLOOKUP(G9,男子申込一覧表!$CH$6:$CN$207,7,0))</f>
        <v/>
      </c>
      <c r="F9" s="77" t="str">
        <f>IF(D9="","",VLOOKUP(G9,男子申込一覧表!$CH$6:$CS$207,12,0))</f>
        <v/>
      </c>
      <c r="G9" s="77" t="str">
        <f>IF(ISERROR(VLOOKUP($A9,男子申込一覧表!$AT$5:$AZ$207,3,0)),"",VLOOKUP($A9,男子申込一覧表!$AT$5:$AZ$207,3,0))</f>
        <v/>
      </c>
      <c r="H9" s="71" t="str">
        <f t="shared" si="0"/>
        <v/>
      </c>
      <c r="I9" s="71" t="str">
        <f t="shared" si="1"/>
        <v/>
      </c>
      <c r="J9" s="71" t="str">
        <f t="shared" si="14"/>
        <v/>
      </c>
      <c r="K9" s="71" t="str">
        <f t="shared" si="2"/>
        <v/>
      </c>
      <c r="L9" s="71" t="str">
        <f t="shared" si="3"/>
        <v/>
      </c>
      <c r="M9" s="71" t="str">
        <f t="shared" si="15"/>
        <v/>
      </c>
      <c r="N9" s="71" t="str">
        <f t="shared" si="4"/>
        <v/>
      </c>
      <c r="O9" s="71" t="str">
        <f t="shared" si="5"/>
        <v/>
      </c>
      <c r="P9" s="71" t="str">
        <f t="shared" si="16"/>
        <v/>
      </c>
      <c r="Q9" s="71" t="str">
        <f t="shared" si="6"/>
        <v/>
      </c>
      <c r="R9" s="71" t="str">
        <f t="shared" si="7"/>
        <v/>
      </c>
      <c r="S9" s="71" t="str">
        <f t="shared" si="17"/>
        <v/>
      </c>
      <c r="T9" s="71" t="str">
        <f t="shared" si="18"/>
        <v/>
      </c>
      <c r="U9" s="104" t="str">
        <f>IF(D9="","",VLOOKUP(G9,男子申込一覧表!$CH$6:$CO$207,8,0))</f>
        <v/>
      </c>
      <c r="V9" t="str">
        <f>IF(G9="","",VLOOKUP(G9,男子申込一覧表!$CH$6:$CM$207,6,0))</f>
        <v/>
      </c>
      <c r="W9" t="str">
        <f>VLOOKUP(G9,男子申込一覧表!$CH$6:$CL$207,2,0)</f>
        <v/>
      </c>
      <c r="X9">
        <f>VLOOKUP(G9,男子申込一覧表!$CH$6:$CL$207,3,0)</f>
        <v>0</v>
      </c>
      <c r="Y9" t="str">
        <f>VLOOKUP(G9,男子申込一覧表!$CH$6:$CL$207,4,0)</f>
        <v/>
      </c>
      <c r="Z9">
        <f>VLOOKUP(G9,男子申込一覧表!$CH$6:$CL$207,5,0)</f>
        <v>0</v>
      </c>
      <c r="AB9" s="60" t="s">
        <v>18</v>
      </c>
      <c r="AC9">
        <v>3</v>
      </c>
      <c r="AD9">
        <v>3</v>
      </c>
      <c r="AE9">
        <v>50</v>
      </c>
      <c r="AF9" s="89" t="s">
        <v>327</v>
      </c>
      <c r="AG9" s="89" t="s">
        <v>21</v>
      </c>
      <c r="AH9" s="89">
        <f t="shared" si="8"/>
        <v>0</v>
      </c>
      <c r="AI9" s="89">
        <f t="shared" si="9"/>
        <v>0</v>
      </c>
      <c r="AJ9" s="89">
        <f t="shared" si="10"/>
        <v>0</v>
      </c>
      <c r="AK9" s="89">
        <f t="shared" si="11"/>
        <v>0</v>
      </c>
    </row>
    <row r="10" spans="1:37" ht="15" customHeight="1">
      <c r="A10">
        <v>6</v>
      </c>
      <c r="B10" s="176"/>
      <c r="C10" s="77" t="str">
        <f t="shared" si="12"/>
        <v/>
      </c>
      <c r="D10" s="77" t="str">
        <f t="shared" si="13"/>
        <v/>
      </c>
      <c r="E10" s="77" t="str">
        <f>IF(D10="","",VLOOKUP(G10,男子申込一覧表!$CH$6:$CN$207,7,0))</f>
        <v/>
      </c>
      <c r="F10" s="77" t="str">
        <f>IF(D10="","",VLOOKUP(G10,男子申込一覧表!$CH$6:$CS$207,12,0))</f>
        <v/>
      </c>
      <c r="G10" s="77" t="str">
        <f>IF(ISERROR(VLOOKUP($A10,男子申込一覧表!$AT$5:$AZ$207,3,0)),"",VLOOKUP($A10,男子申込一覧表!$AT$5:$AZ$207,3,0))</f>
        <v/>
      </c>
      <c r="H10" s="71" t="str">
        <f t="shared" si="0"/>
        <v/>
      </c>
      <c r="I10" s="71" t="str">
        <f t="shared" si="1"/>
        <v/>
      </c>
      <c r="J10" s="71" t="str">
        <f t="shared" si="14"/>
        <v/>
      </c>
      <c r="K10" s="71" t="str">
        <f t="shared" si="2"/>
        <v/>
      </c>
      <c r="L10" s="71" t="str">
        <f t="shared" si="3"/>
        <v/>
      </c>
      <c r="M10" s="71" t="str">
        <f t="shared" si="15"/>
        <v/>
      </c>
      <c r="N10" s="71" t="str">
        <f t="shared" si="4"/>
        <v/>
      </c>
      <c r="O10" s="71" t="str">
        <f t="shared" si="5"/>
        <v/>
      </c>
      <c r="P10" s="71" t="str">
        <f t="shared" si="16"/>
        <v/>
      </c>
      <c r="Q10" s="71" t="str">
        <f t="shared" si="6"/>
        <v/>
      </c>
      <c r="R10" s="71" t="str">
        <f t="shared" si="7"/>
        <v/>
      </c>
      <c r="S10" s="71" t="str">
        <f t="shared" si="17"/>
        <v/>
      </c>
      <c r="T10" s="71" t="str">
        <f t="shared" si="18"/>
        <v/>
      </c>
      <c r="U10" s="104" t="str">
        <f>IF(D10="","",VLOOKUP(G10,男子申込一覧表!$CH$6:$CO$207,8,0))</f>
        <v/>
      </c>
      <c r="V10" t="str">
        <f>IF(G10="","",VLOOKUP(G10,男子申込一覧表!$CH$6:$CM$207,6,0))</f>
        <v/>
      </c>
      <c r="W10" t="str">
        <f>VLOOKUP(G10,男子申込一覧表!$CH$6:$CL$207,2,0)</f>
        <v/>
      </c>
      <c r="X10">
        <f>VLOOKUP(G10,男子申込一覧表!$CH$6:$CL$207,3,0)</f>
        <v>0</v>
      </c>
      <c r="Y10" t="str">
        <f>VLOOKUP(G10,男子申込一覧表!$CH$6:$CL$207,4,0)</f>
        <v/>
      </c>
      <c r="Z10">
        <f>VLOOKUP(G10,男子申込一覧表!$CH$6:$CL$207,5,0)</f>
        <v>0</v>
      </c>
      <c r="AB10" s="60" t="s">
        <v>194</v>
      </c>
      <c r="AC10">
        <v>4</v>
      </c>
      <c r="AD10">
        <v>4</v>
      </c>
      <c r="AE10">
        <v>50</v>
      </c>
      <c r="AF10" s="89" t="s">
        <v>328</v>
      </c>
      <c r="AG10" s="89" t="s">
        <v>21</v>
      </c>
      <c r="AH10" s="89">
        <f t="shared" si="8"/>
        <v>0</v>
      </c>
      <c r="AI10" s="89">
        <f t="shared" si="9"/>
        <v>0</v>
      </c>
      <c r="AJ10" s="89">
        <f t="shared" si="10"/>
        <v>0</v>
      </c>
      <c r="AK10" s="89">
        <f t="shared" si="11"/>
        <v>0</v>
      </c>
    </row>
    <row r="11" spans="1:37" ht="15" customHeight="1">
      <c r="A11">
        <v>7</v>
      </c>
      <c r="B11" s="176"/>
      <c r="C11" s="77" t="str">
        <f t="shared" si="12"/>
        <v/>
      </c>
      <c r="D11" s="77" t="str">
        <f t="shared" si="13"/>
        <v/>
      </c>
      <c r="E11" s="77" t="str">
        <f>IF(D11="","",VLOOKUP(G11,男子申込一覧表!$CH$6:$CN$207,7,0))</f>
        <v/>
      </c>
      <c r="F11" s="77" t="str">
        <f>IF(D11="","",VLOOKUP(G11,男子申込一覧表!$CH$6:$CS$207,12,0))</f>
        <v/>
      </c>
      <c r="G11" s="77" t="str">
        <f>IF(ISERROR(VLOOKUP($A11,男子申込一覧表!$AT$5:$AZ$207,3,0)),"",VLOOKUP($A11,男子申込一覧表!$AT$5:$AZ$207,3,0))</f>
        <v/>
      </c>
      <c r="H11" s="71" t="str">
        <f t="shared" si="0"/>
        <v/>
      </c>
      <c r="I11" s="71" t="str">
        <f t="shared" si="1"/>
        <v/>
      </c>
      <c r="J11" s="71" t="str">
        <f t="shared" si="14"/>
        <v/>
      </c>
      <c r="K11" s="71" t="str">
        <f t="shared" si="2"/>
        <v/>
      </c>
      <c r="L11" s="71" t="str">
        <f t="shared" si="3"/>
        <v/>
      </c>
      <c r="M11" s="71" t="str">
        <f t="shared" si="15"/>
        <v/>
      </c>
      <c r="N11" s="71" t="str">
        <f t="shared" si="4"/>
        <v/>
      </c>
      <c r="O11" s="71" t="str">
        <f t="shared" si="5"/>
        <v/>
      </c>
      <c r="P11" s="71" t="str">
        <f t="shared" si="16"/>
        <v/>
      </c>
      <c r="Q11" s="71" t="str">
        <f t="shared" si="6"/>
        <v/>
      </c>
      <c r="R11" s="71" t="str">
        <f t="shared" si="7"/>
        <v/>
      </c>
      <c r="S11" s="71" t="str">
        <f t="shared" si="17"/>
        <v/>
      </c>
      <c r="T11" s="71" t="str">
        <f t="shared" si="18"/>
        <v/>
      </c>
      <c r="U11" s="104" t="str">
        <f>IF(D11="","",VLOOKUP(G11,男子申込一覧表!$CH$6:$CO$207,8,0))</f>
        <v/>
      </c>
      <c r="V11" t="str">
        <f>IF(G11="","",VLOOKUP(G11,男子申込一覧表!$CH$6:$CM$207,6,0))</f>
        <v/>
      </c>
      <c r="W11" t="str">
        <f>VLOOKUP(G11,男子申込一覧表!$CH$6:$CL$207,2,0)</f>
        <v/>
      </c>
      <c r="X11">
        <f>VLOOKUP(G11,男子申込一覧表!$CH$6:$CL$207,3,0)</f>
        <v>0</v>
      </c>
      <c r="Y11" t="str">
        <f>VLOOKUP(G11,男子申込一覧表!$CH$6:$CL$207,4,0)</f>
        <v/>
      </c>
      <c r="Z11">
        <f>VLOOKUP(G11,男子申込一覧表!$CH$6:$CL$207,5,0)</f>
        <v>0</v>
      </c>
      <c r="AB11" s="60" t="s">
        <v>295</v>
      </c>
      <c r="AC11">
        <v>5</v>
      </c>
      <c r="AD11">
        <v>5</v>
      </c>
      <c r="AE11">
        <v>0</v>
      </c>
      <c r="AF11" s="89" t="s">
        <v>329</v>
      </c>
      <c r="AG11" s="89" t="s">
        <v>21</v>
      </c>
      <c r="AH11" s="89">
        <f t="shared" si="8"/>
        <v>0</v>
      </c>
      <c r="AI11" s="89">
        <f t="shared" si="9"/>
        <v>0</v>
      </c>
      <c r="AJ11" s="89">
        <f t="shared" si="10"/>
        <v>0</v>
      </c>
      <c r="AK11" s="89">
        <f t="shared" si="11"/>
        <v>0</v>
      </c>
    </row>
    <row r="12" spans="1:37" ht="15" customHeight="1">
      <c r="A12">
        <v>8</v>
      </c>
      <c r="B12" s="176"/>
      <c r="C12" s="77" t="str">
        <f t="shared" si="12"/>
        <v/>
      </c>
      <c r="D12" s="77" t="str">
        <f t="shared" si="13"/>
        <v/>
      </c>
      <c r="E12" s="77" t="str">
        <f>IF(D12="","",VLOOKUP(G12,男子申込一覧表!$CH$6:$CN$207,7,0))</f>
        <v/>
      </c>
      <c r="F12" s="77" t="str">
        <f>IF(D12="","",VLOOKUP(G12,男子申込一覧表!$CH$6:$CS$207,12,0))</f>
        <v/>
      </c>
      <c r="G12" s="77" t="str">
        <f>IF(ISERROR(VLOOKUP($A12,男子申込一覧表!$AT$5:$AZ$207,3,0)),"",VLOOKUP($A12,男子申込一覧表!$AT$5:$AZ$207,3,0))</f>
        <v/>
      </c>
      <c r="H12" s="71" t="str">
        <f t="shared" si="0"/>
        <v/>
      </c>
      <c r="I12" s="71" t="str">
        <f t="shared" si="1"/>
        <v/>
      </c>
      <c r="J12" s="71" t="str">
        <f t="shared" si="14"/>
        <v/>
      </c>
      <c r="K12" s="71" t="str">
        <f t="shared" si="2"/>
        <v/>
      </c>
      <c r="L12" s="71" t="str">
        <f t="shared" si="3"/>
        <v/>
      </c>
      <c r="M12" s="71" t="str">
        <f t="shared" si="15"/>
        <v/>
      </c>
      <c r="N12" s="71" t="str">
        <f t="shared" si="4"/>
        <v/>
      </c>
      <c r="O12" s="71" t="str">
        <f t="shared" si="5"/>
        <v/>
      </c>
      <c r="P12" s="71" t="str">
        <f t="shared" si="16"/>
        <v/>
      </c>
      <c r="Q12" s="71" t="str">
        <f t="shared" si="6"/>
        <v/>
      </c>
      <c r="R12" s="71" t="str">
        <f t="shared" si="7"/>
        <v/>
      </c>
      <c r="S12" s="71" t="str">
        <f t="shared" si="17"/>
        <v/>
      </c>
      <c r="T12" s="71" t="str">
        <f t="shared" si="18"/>
        <v/>
      </c>
      <c r="U12" s="104" t="str">
        <f>IF(D12="","",VLOOKUP(G12,男子申込一覧表!$CH$6:$CO$207,8,0))</f>
        <v/>
      </c>
      <c r="V12" t="str">
        <f>IF(G12="","",VLOOKUP(G12,男子申込一覧表!$CH$6:$CM$207,6,0))</f>
        <v/>
      </c>
      <c r="W12" t="str">
        <f>VLOOKUP(G12,男子申込一覧表!$CH$6:$CL$207,2,0)</f>
        <v/>
      </c>
      <c r="X12">
        <f>VLOOKUP(G12,男子申込一覧表!$CH$6:$CL$207,3,0)</f>
        <v>0</v>
      </c>
      <c r="Y12" t="str">
        <f>VLOOKUP(G12,男子申込一覧表!$CH$6:$CL$207,4,0)</f>
        <v/>
      </c>
      <c r="Z12">
        <f>VLOOKUP(G12,男子申込一覧表!$CH$6:$CL$207,5,0)</f>
        <v>0</v>
      </c>
      <c r="AB12" s="60"/>
      <c r="AF12" s="89" t="s">
        <v>330</v>
      </c>
      <c r="AG12" s="89" t="s">
        <v>21</v>
      </c>
      <c r="AH12" s="89">
        <f t="shared" si="8"/>
        <v>0</v>
      </c>
      <c r="AI12" s="89">
        <f t="shared" si="9"/>
        <v>0</v>
      </c>
      <c r="AJ12" s="89">
        <f t="shared" si="10"/>
        <v>0</v>
      </c>
      <c r="AK12" s="89">
        <f t="shared" si="11"/>
        <v>0</v>
      </c>
    </row>
    <row r="13" spans="1:37" ht="15" customHeight="1">
      <c r="A13">
        <v>9</v>
      </c>
      <c r="B13" s="176"/>
      <c r="C13" s="77" t="str">
        <f t="shared" si="12"/>
        <v/>
      </c>
      <c r="D13" s="77" t="str">
        <f t="shared" si="13"/>
        <v/>
      </c>
      <c r="E13" s="77" t="str">
        <f>IF(D13="","",VLOOKUP(G13,男子申込一覧表!$CH$6:$CN$207,7,0))</f>
        <v/>
      </c>
      <c r="F13" s="77" t="str">
        <f>IF(D13="","",VLOOKUP(G13,男子申込一覧表!$CH$6:$CS$207,12,0))</f>
        <v/>
      </c>
      <c r="G13" s="77" t="str">
        <f>IF(ISERROR(VLOOKUP($A13,男子申込一覧表!$AT$5:$AZ$207,3,0)),"",VLOOKUP($A13,男子申込一覧表!$AT$5:$AZ$207,3,0))</f>
        <v/>
      </c>
      <c r="H13" s="71" t="str">
        <f t="shared" si="0"/>
        <v/>
      </c>
      <c r="I13" s="71" t="str">
        <f t="shared" si="1"/>
        <v/>
      </c>
      <c r="J13" s="71" t="str">
        <f t="shared" si="14"/>
        <v/>
      </c>
      <c r="K13" s="71" t="str">
        <f t="shared" si="2"/>
        <v/>
      </c>
      <c r="L13" s="71" t="str">
        <f t="shared" si="3"/>
        <v/>
      </c>
      <c r="M13" s="71" t="str">
        <f t="shared" si="15"/>
        <v/>
      </c>
      <c r="N13" s="71" t="str">
        <f t="shared" si="4"/>
        <v/>
      </c>
      <c r="O13" s="71" t="str">
        <f t="shared" si="5"/>
        <v/>
      </c>
      <c r="P13" s="71" t="str">
        <f t="shared" si="16"/>
        <v/>
      </c>
      <c r="Q13" s="71" t="str">
        <f t="shared" si="6"/>
        <v/>
      </c>
      <c r="R13" s="71" t="str">
        <f t="shared" si="7"/>
        <v/>
      </c>
      <c r="S13" s="71" t="str">
        <f t="shared" si="17"/>
        <v/>
      </c>
      <c r="T13" s="71" t="str">
        <f t="shared" si="18"/>
        <v/>
      </c>
      <c r="U13" s="104" t="str">
        <f>IF(D13="","",VLOOKUP(G13,男子申込一覧表!$CH$6:$CO$207,8,0))</f>
        <v/>
      </c>
      <c r="V13" t="str">
        <f>IF(G13="","",VLOOKUP(G13,男子申込一覧表!$CH$6:$CM$207,6,0))</f>
        <v/>
      </c>
      <c r="W13" t="str">
        <f>VLOOKUP(G13,男子申込一覧表!$CH$6:$CL$207,2,0)</f>
        <v/>
      </c>
      <c r="X13">
        <f>VLOOKUP(G13,男子申込一覧表!$CH$6:$CL$207,3,0)</f>
        <v>0</v>
      </c>
      <c r="Y13" t="str">
        <f>VLOOKUP(G13,男子申込一覧表!$CH$6:$CL$207,4,0)</f>
        <v/>
      </c>
      <c r="Z13">
        <f>VLOOKUP(G13,男子申込一覧表!$CH$6:$CL$207,5,0)</f>
        <v>0</v>
      </c>
      <c r="AB13" s="51"/>
      <c r="AF13" s="89" t="s">
        <v>331</v>
      </c>
      <c r="AG13" s="89" t="s">
        <v>21</v>
      </c>
      <c r="AH13" s="89">
        <f t="shared" si="8"/>
        <v>0</v>
      </c>
      <c r="AI13" s="89">
        <f t="shared" si="9"/>
        <v>0</v>
      </c>
      <c r="AJ13" s="89">
        <f t="shared" si="10"/>
        <v>0</v>
      </c>
      <c r="AK13" s="89">
        <f t="shared" si="11"/>
        <v>0</v>
      </c>
    </row>
    <row r="14" spans="1:37" ht="15" customHeight="1">
      <c r="A14">
        <v>10</v>
      </c>
      <c r="B14" s="176"/>
      <c r="C14" s="77" t="str">
        <f t="shared" si="12"/>
        <v/>
      </c>
      <c r="D14" s="77" t="str">
        <f t="shared" si="13"/>
        <v/>
      </c>
      <c r="E14" s="77" t="str">
        <f>IF(D14="","",VLOOKUP(G14,男子申込一覧表!$CH$6:$CN$207,7,0))</f>
        <v/>
      </c>
      <c r="F14" s="77" t="str">
        <f>IF(D14="","",VLOOKUP(G14,男子申込一覧表!$CH$6:$CS$207,12,0))</f>
        <v/>
      </c>
      <c r="G14" s="77" t="str">
        <f>IF(ISERROR(VLOOKUP($A14,男子申込一覧表!$AT$5:$AZ$207,3,0)),"",VLOOKUP($A14,男子申込一覧表!$AT$5:$AZ$207,3,0))</f>
        <v/>
      </c>
      <c r="H14" s="71" t="str">
        <f t="shared" si="0"/>
        <v/>
      </c>
      <c r="I14" s="71" t="str">
        <f t="shared" si="1"/>
        <v/>
      </c>
      <c r="J14" s="71" t="str">
        <f t="shared" si="14"/>
        <v/>
      </c>
      <c r="K14" s="71" t="str">
        <f t="shared" si="2"/>
        <v/>
      </c>
      <c r="L14" s="71" t="str">
        <f t="shared" si="3"/>
        <v/>
      </c>
      <c r="M14" s="71" t="str">
        <f t="shared" si="15"/>
        <v/>
      </c>
      <c r="N14" s="71" t="str">
        <f t="shared" si="4"/>
        <v/>
      </c>
      <c r="O14" s="71" t="str">
        <f t="shared" si="5"/>
        <v/>
      </c>
      <c r="P14" s="71" t="str">
        <f t="shared" si="16"/>
        <v/>
      </c>
      <c r="Q14" s="71" t="str">
        <f t="shared" si="6"/>
        <v/>
      </c>
      <c r="R14" s="71" t="str">
        <f t="shared" si="7"/>
        <v/>
      </c>
      <c r="S14" s="71" t="str">
        <f t="shared" si="17"/>
        <v/>
      </c>
      <c r="T14" s="71" t="str">
        <f t="shared" si="18"/>
        <v/>
      </c>
      <c r="U14" s="104" t="str">
        <f>IF(D14="","",VLOOKUP(G14,男子申込一覧表!$CH$6:$CO$207,8,0))</f>
        <v/>
      </c>
      <c r="V14" t="str">
        <f>IF(G14="","",VLOOKUP(G14,男子申込一覧表!$CH$6:$CM$207,6,0))</f>
        <v/>
      </c>
      <c r="W14" t="str">
        <f>VLOOKUP(G14,男子申込一覧表!$CH$6:$CL$207,2,0)</f>
        <v/>
      </c>
      <c r="X14">
        <f>VLOOKUP(G14,男子申込一覧表!$CH$6:$CL$207,3,0)</f>
        <v>0</v>
      </c>
      <c r="Y14" t="str">
        <f>VLOOKUP(G14,男子申込一覧表!$CH$6:$CL$207,4,0)</f>
        <v/>
      </c>
      <c r="Z14">
        <f>VLOOKUP(G14,男子申込一覧表!$CH$6:$CL$207,5,0)</f>
        <v>0</v>
      </c>
      <c r="AB14" s="60"/>
      <c r="AF14" s="89" t="s">
        <v>332</v>
      </c>
      <c r="AG14" s="89" t="s">
        <v>21</v>
      </c>
      <c r="AH14" s="89">
        <f t="shared" si="8"/>
        <v>0</v>
      </c>
      <c r="AI14" s="89">
        <f t="shared" si="9"/>
        <v>0</v>
      </c>
      <c r="AJ14" s="89">
        <f t="shared" si="10"/>
        <v>0</v>
      </c>
      <c r="AK14" s="89">
        <f t="shared" si="11"/>
        <v>0</v>
      </c>
    </row>
    <row r="15" spans="1:37" ht="15" customHeight="1">
      <c r="A15">
        <v>11</v>
      </c>
      <c r="B15" s="176"/>
      <c r="C15" s="77" t="str">
        <f t="shared" si="12"/>
        <v/>
      </c>
      <c r="D15" s="77" t="str">
        <f t="shared" si="13"/>
        <v/>
      </c>
      <c r="E15" s="77" t="str">
        <f>IF(D15="","",VLOOKUP(G15,男子申込一覧表!$CH$6:$CN$207,7,0))</f>
        <v/>
      </c>
      <c r="F15" s="77" t="str">
        <f>IF(D15="","",VLOOKUP(G15,男子申込一覧表!$CH$6:$CS$207,12,0))</f>
        <v/>
      </c>
      <c r="G15" s="77" t="str">
        <f>IF(ISERROR(VLOOKUP($A15,男子申込一覧表!$AT$5:$AZ$207,3,0)),"",VLOOKUP($A15,男子申込一覧表!$AT$5:$AZ$207,3,0))</f>
        <v/>
      </c>
      <c r="H15" s="71" t="str">
        <f t="shared" si="0"/>
        <v/>
      </c>
      <c r="I15" s="71" t="str">
        <f t="shared" si="1"/>
        <v/>
      </c>
      <c r="J15" s="71" t="str">
        <f t="shared" si="14"/>
        <v/>
      </c>
      <c r="K15" s="71" t="str">
        <f t="shared" si="2"/>
        <v/>
      </c>
      <c r="L15" s="71" t="str">
        <f t="shared" si="3"/>
        <v/>
      </c>
      <c r="M15" s="71" t="str">
        <f t="shared" si="15"/>
        <v/>
      </c>
      <c r="N15" s="71" t="str">
        <f t="shared" si="4"/>
        <v/>
      </c>
      <c r="O15" s="71" t="str">
        <f t="shared" si="5"/>
        <v/>
      </c>
      <c r="P15" s="71" t="str">
        <f t="shared" si="16"/>
        <v/>
      </c>
      <c r="Q15" s="71" t="str">
        <f t="shared" si="6"/>
        <v/>
      </c>
      <c r="R15" s="71" t="str">
        <f t="shared" si="7"/>
        <v/>
      </c>
      <c r="S15" s="71" t="str">
        <f t="shared" si="17"/>
        <v/>
      </c>
      <c r="T15" s="71" t="str">
        <f t="shared" si="18"/>
        <v/>
      </c>
      <c r="U15" s="104" t="str">
        <f>IF(D15="","",VLOOKUP(G15,男子申込一覧表!$CH$6:$CO$207,8,0))</f>
        <v/>
      </c>
      <c r="V15" t="str">
        <f>IF(G15="","",VLOOKUP(G15,男子申込一覧表!$CH$6:$CM$207,6,0))</f>
        <v/>
      </c>
      <c r="W15" t="str">
        <f>VLOOKUP(G15,男子申込一覧表!$CH$6:$CL$207,2,0)</f>
        <v/>
      </c>
      <c r="X15">
        <f>VLOOKUP(G15,男子申込一覧表!$CH$6:$CL$207,3,0)</f>
        <v>0</v>
      </c>
      <c r="Y15" t="str">
        <f>VLOOKUP(G15,男子申込一覧表!$CH$6:$CL$207,4,0)</f>
        <v/>
      </c>
      <c r="Z15">
        <f>VLOOKUP(G15,男子申込一覧表!$CH$6:$CL$207,5,0)</f>
        <v>0</v>
      </c>
      <c r="AB15" s="51"/>
      <c r="AF15" s="90" t="s">
        <v>323</v>
      </c>
      <c r="AG15" s="90" t="s">
        <v>216</v>
      </c>
      <c r="AH15" s="90">
        <f t="shared" si="8"/>
        <v>0</v>
      </c>
      <c r="AI15" s="90">
        <f t="shared" si="9"/>
        <v>0</v>
      </c>
      <c r="AJ15" s="90">
        <f t="shared" si="10"/>
        <v>0</v>
      </c>
      <c r="AK15" s="90">
        <f t="shared" si="11"/>
        <v>0</v>
      </c>
    </row>
    <row r="16" spans="1:37" ht="15" customHeight="1">
      <c r="A16">
        <v>12</v>
      </c>
      <c r="B16" s="176"/>
      <c r="C16" s="77" t="str">
        <f t="shared" si="12"/>
        <v/>
      </c>
      <c r="D16" s="77" t="str">
        <f t="shared" si="13"/>
        <v/>
      </c>
      <c r="E16" s="77" t="str">
        <f>IF(D16="","",VLOOKUP(G16,男子申込一覧表!$CH$6:$CN$207,7,0))</f>
        <v/>
      </c>
      <c r="F16" s="77" t="str">
        <f>IF(D16="","",VLOOKUP(G16,男子申込一覧表!$CH$6:$CS$207,12,0))</f>
        <v/>
      </c>
      <c r="G16" s="77" t="str">
        <f>IF(ISERROR(VLOOKUP($A16,男子申込一覧表!$AT$5:$AZ$207,3,0)),"",VLOOKUP($A16,男子申込一覧表!$AT$5:$AZ$207,3,0))</f>
        <v/>
      </c>
      <c r="H16" s="71" t="str">
        <f t="shared" si="0"/>
        <v/>
      </c>
      <c r="I16" s="71" t="str">
        <f t="shared" si="1"/>
        <v/>
      </c>
      <c r="J16" s="71" t="str">
        <f t="shared" si="14"/>
        <v/>
      </c>
      <c r="K16" s="71" t="str">
        <f t="shared" si="2"/>
        <v/>
      </c>
      <c r="L16" s="71" t="str">
        <f t="shared" si="3"/>
        <v/>
      </c>
      <c r="M16" s="71" t="str">
        <f t="shared" si="15"/>
        <v/>
      </c>
      <c r="N16" s="71" t="str">
        <f t="shared" si="4"/>
        <v/>
      </c>
      <c r="O16" s="71" t="str">
        <f t="shared" si="5"/>
        <v/>
      </c>
      <c r="P16" s="71" t="str">
        <f t="shared" si="16"/>
        <v/>
      </c>
      <c r="Q16" s="71" t="str">
        <f t="shared" si="6"/>
        <v/>
      </c>
      <c r="R16" s="71" t="str">
        <f t="shared" si="7"/>
        <v/>
      </c>
      <c r="S16" s="71" t="str">
        <f t="shared" si="17"/>
        <v/>
      </c>
      <c r="T16" s="71" t="str">
        <f t="shared" si="18"/>
        <v/>
      </c>
      <c r="U16" s="104" t="str">
        <f>IF(D16="","",VLOOKUP(G16,男子申込一覧表!$CH$6:$CO$207,8,0))</f>
        <v/>
      </c>
      <c r="V16" t="str">
        <f>IF(G16="","",VLOOKUP(G16,男子申込一覧表!$CH$6:$CM$207,6,0))</f>
        <v/>
      </c>
      <c r="W16" t="str">
        <f>VLOOKUP(G16,男子申込一覧表!$CH$6:$CL$207,2,0)</f>
        <v/>
      </c>
      <c r="X16">
        <f>VLOOKUP(G16,男子申込一覧表!$CH$6:$CL$207,3,0)</f>
        <v>0</v>
      </c>
      <c r="Y16" t="str">
        <f>VLOOKUP(G16,男子申込一覧表!$CH$6:$CL$207,4,0)</f>
        <v/>
      </c>
      <c r="Z16">
        <f>VLOOKUP(G16,男子申込一覧表!$CH$6:$CL$207,5,0)</f>
        <v>0</v>
      </c>
      <c r="AB16" s="60"/>
      <c r="AF16" s="90" t="s">
        <v>324</v>
      </c>
      <c r="AG16" s="90" t="s">
        <v>20</v>
      </c>
      <c r="AH16" s="90">
        <f t="shared" si="8"/>
        <v>0</v>
      </c>
      <c r="AI16" s="90">
        <f t="shared" si="9"/>
        <v>0</v>
      </c>
      <c r="AJ16" s="90">
        <f t="shared" si="10"/>
        <v>0</v>
      </c>
      <c r="AK16" s="90">
        <f t="shared" si="11"/>
        <v>0</v>
      </c>
    </row>
    <row r="17" spans="1:37" ht="15" customHeight="1">
      <c r="A17">
        <v>13</v>
      </c>
      <c r="B17" s="176"/>
      <c r="C17" s="77" t="str">
        <f t="shared" si="12"/>
        <v/>
      </c>
      <c r="D17" s="77" t="str">
        <f t="shared" si="13"/>
        <v/>
      </c>
      <c r="E17" s="77" t="str">
        <f>IF(D17="","",VLOOKUP(G17,男子申込一覧表!$CH$6:$CN$207,7,0))</f>
        <v/>
      </c>
      <c r="F17" s="77" t="str">
        <f>IF(D17="","",VLOOKUP(G17,男子申込一覧表!$CH$6:$CS$207,12,0))</f>
        <v/>
      </c>
      <c r="G17" s="77" t="str">
        <f>IF(ISERROR(VLOOKUP($A17,男子申込一覧表!$AT$5:$AZ$207,3,0)),"",VLOOKUP($A17,男子申込一覧表!$AT$5:$AZ$207,3,0))</f>
        <v/>
      </c>
      <c r="H17" s="71" t="str">
        <f t="shared" si="0"/>
        <v/>
      </c>
      <c r="I17" s="71" t="str">
        <f t="shared" si="1"/>
        <v/>
      </c>
      <c r="J17" s="71" t="str">
        <f t="shared" si="14"/>
        <v/>
      </c>
      <c r="K17" s="71" t="str">
        <f t="shared" si="2"/>
        <v/>
      </c>
      <c r="L17" s="71" t="str">
        <f t="shared" si="3"/>
        <v/>
      </c>
      <c r="M17" s="71" t="str">
        <f t="shared" si="15"/>
        <v/>
      </c>
      <c r="N17" s="71" t="str">
        <f t="shared" si="4"/>
        <v/>
      </c>
      <c r="O17" s="71" t="str">
        <f t="shared" si="5"/>
        <v/>
      </c>
      <c r="P17" s="71" t="str">
        <f t="shared" si="16"/>
        <v/>
      </c>
      <c r="Q17" s="71" t="str">
        <f t="shared" si="6"/>
        <v/>
      </c>
      <c r="R17" s="71" t="str">
        <f t="shared" si="7"/>
        <v/>
      </c>
      <c r="S17" s="71" t="str">
        <f t="shared" si="17"/>
        <v/>
      </c>
      <c r="T17" s="71" t="str">
        <f t="shared" si="18"/>
        <v/>
      </c>
      <c r="U17" s="104" t="str">
        <f>IF(D17="","",VLOOKUP(G17,男子申込一覧表!$CH$6:$CO$207,8,0))</f>
        <v/>
      </c>
      <c r="V17" t="str">
        <f>IF(G17="","",VLOOKUP(G17,男子申込一覧表!$CH$6:$CM$207,6,0))</f>
        <v/>
      </c>
      <c r="W17" t="str">
        <f>VLOOKUP(G17,男子申込一覧表!$CH$6:$CL$207,2,0)</f>
        <v/>
      </c>
      <c r="X17">
        <f>VLOOKUP(G17,男子申込一覧表!$CH$6:$CL$207,3,0)</f>
        <v>0</v>
      </c>
      <c r="Y17" t="str">
        <f>VLOOKUP(G17,男子申込一覧表!$CH$6:$CL$207,4,0)</f>
        <v/>
      </c>
      <c r="Z17">
        <f>VLOOKUP(G17,男子申込一覧表!$CH$6:$CL$207,5,0)</f>
        <v>0</v>
      </c>
      <c r="AB17" s="51"/>
      <c r="AF17" s="90" t="s">
        <v>325</v>
      </c>
      <c r="AG17" s="90" t="s">
        <v>20</v>
      </c>
      <c r="AH17" s="90">
        <f t="shared" si="8"/>
        <v>0</v>
      </c>
      <c r="AI17" s="90">
        <f t="shared" si="9"/>
        <v>0</v>
      </c>
      <c r="AJ17" s="90">
        <f t="shared" si="10"/>
        <v>0</v>
      </c>
      <c r="AK17" s="90">
        <f t="shared" si="11"/>
        <v>0</v>
      </c>
    </row>
    <row r="18" spans="1:37" ht="15" customHeight="1">
      <c r="A18">
        <v>14</v>
      </c>
      <c r="B18" s="176"/>
      <c r="C18" s="77" t="str">
        <f t="shared" si="12"/>
        <v/>
      </c>
      <c r="D18" s="77" t="str">
        <f t="shared" si="13"/>
        <v/>
      </c>
      <c r="E18" s="77" t="str">
        <f>IF(D18="","",VLOOKUP(G18,男子申込一覧表!$CH$6:$CN$207,7,0))</f>
        <v/>
      </c>
      <c r="F18" s="77" t="str">
        <f>IF(D18="","",VLOOKUP(G18,男子申込一覧表!$CH$6:$CS$207,12,0))</f>
        <v/>
      </c>
      <c r="G18" s="77" t="str">
        <f>IF(ISERROR(VLOOKUP($A18,男子申込一覧表!$AT$5:$AZ$207,3,0)),"",VLOOKUP($A18,男子申込一覧表!$AT$5:$AZ$207,3,0))</f>
        <v/>
      </c>
      <c r="H18" s="71" t="str">
        <f t="shared" si="0"/>
        <v/>
      </c>
      <c r="I18" s="71" t="str">
        <f t="shared" si="1"/>
        <v/>
      </c>
      <c r="J18" s="71" t="str">
        <f t="shared" si="14"/>
        <v/>
      </c>
      <c r="K18" s="71" t="str">
        <f t="shared" si="2"/>
        <v/>
      </c>
      <c r="L18" s="71" t="str">
        <f t="shared" si="3"/>
        <v/>
      </c>
      <c r="M18" s="71" t="str">
        <f t="shared" si="15"/>
        <v/>
      </c>
      <c r="N18" s="71" t="str">
        <f t="shared" si="4"/>
        <v/>
      </c>
      <c r="O18" s="71" t="str">
        <f t="shared" si="5"/>
        <v/>
      </c>
      <c r="P18" s="71" t="str">
        <f t="shared" si="16"/>
        <v/>
      </c>
      <c r="Q18" s="71" t="str">
        <f t="shared" si="6"/>
        <v/>
      </c>
      <c r="R18" s="71" t="str">
        <f t="shared" si="7"/>
        <v/>
      </c>
      <c r="S18" s="71" t="str">
        <f t="shared" si="17"/>
        <v/>
      </c>
      <c r="T18" s="71" t="str">
        <f t="shared" si="18"/>
        <v/>
      </c>
      <c r="U18" s="104" t="str">
        <f>IF(D18="","",VLOOKUP(G18,男子申込一覧表!$CH$6:$CO$207,8,0))</f>
        <v/>
      </c>
      <c r="V18" t="str">
        <f>IF(G18="","",VLOOKUP(G18,男子申込一覧表!$CH$6:$CM$207,6,0))</f>
        <v/>
      </c>
      <c r="W18" t="str">
        <f>VLOOKUP(G18,男子申込一覧表!$CH$6:$CL$207,2,0)</f>
        <v/>
      </c>
      <c r="X18">
        <f>VLOOKUP(G18,男子申込一覧表!$CH$6:$CL$207,3,0)</f>
        <v>0</v>
      </c>
      <c r="Y18" t="str">
        <f>VLOOKUP(G18,男子申込一覧表!$CH$6:$CL$207,4,0)</f>
        <v/>
      </c>
      <c r="Z18">
        <f>VLOOKUP(G18,男子申込一覧表!$CH$6:$CL$207,5,0)</f>
        <v>0</v>
      </c>
      <c r="AB18" s="60"/>
      <c r="AF18" s="90" t="s">
        <v>326</v>
      </c>
      <c r="AG18" s="90" t="s">
        <v>20</v>
      </c>
      <c r="AH18" s="90">
        <f t="shared" si="8"/>
        <v>0</v>
      </c>
      <c r="AI18" s="90">
        <f t="shared" si="9"/>
        <v>0</v>
      </c>
      <c r="AJ18" s="90">
        <f t="shared" si="10"/>
        <v>0</v>
      </c>
      <c r="AK18" s="90">
        <f t="shared" si="11"/>
        <v>0</v>
      </c>
    </row>
    <row r="19" spans="1:37" ht="15" customHeight="1">
      <c r="A19">
        <v>15</v>
      </c>
      <c r="B19" s="176"/>
      <c r="C19" s="77" t="str">
        <f t="shared" si="12"/>
        <v/>
      </c>
      <c r="D19" s="77" t="str">
        <f t="shared" si="13"/>
        <v/>
      </c>
      <c r="E19" s="77" t="str">
        <f>IF(D19="","",VLOOKUP(G19,男子申込一覧表!$CH$6:$CN$207,7,0))</f>
        <v/>
      </c>
      <c r="F19" s="77" t="str">
        <f>IF(D19="","",VLOOKUP(G19,男子申込一覧表!$CH$6:$CS$207,12,0))</f>
        <v/>
      </c>
      <c r="G19" s="77" t="str">
        <f>IF(ISERROR(VLOOKUP($A19,男子申込一覧表!$AT$5:$AZ$207,3,0)),"",VLOOKUP($A19,男子申込一覧表!$AT$5:$AZ$207,3,0))</f>
        <v/>
      </c>
      <c r="H19" s="71" t="str">
        <f t="shared" si="0"/>
        <v/>
      </c>
      <c r="I19" s="71" t="str">
        <f t="shared" si="1"/>
        <v/>
      </c>
      <c r="J19" s="71" t="str">
        <f t="shared" si="14"/>
        <v/>
      </c>
      <c r="K19" s="71" t="str">
        <f t="shared" si="2"/>
        <v/>
      </c>
      <c r="L19" s="71" t="str">
        <f t="shared" si="3"/>
        <v/>
      </c>
      <c r="M19" s="71" t="str">
        <f t="shared" si="15"/>
        <v/>
      </c>
      <c r="N19" s="71" t="str">
        <f t="shared" si="4"/>
        <v/>
      </c>
      <c r="O19" s="71" t="str">
        <f t="shared" si="5"/>
        <v/>
      </c>
      <c r="P19" s="71" t="str">
        <f t="shared" si="16"/>
        <v/>
      </c>
      <c r="Q19" s="71" t="str">
        <f t="shared" si="6"/>
        <v/>
      </c>
      <c r="R19" s="71" t="str">
        <f t="shared" si="7"/>
        <v/>
      </c>
      <c r="S19" s="71" t="str">
        <f t="shared" si="17"/>
        <v/>
      </c>
      <c r="T19" s="71" t="str">
        <f t="shared" si="18"/>
        <v/>
      </c>
      <c r="U19" s="104" t="str">
        <f>IF(D19="","",VLOOKUP(G19,男子申込一覧表!$CH$6:$CO$207,8,0))</f>
        <v/>
      </c>
      <c r="V19" t="str">
        <f>IF(G19="","",VLOOKUP(G19,男子申込一覧表!$CH$6:$CM$207,6,0))</f>
        <v/>
      </c>
      <c r="W19" t="str">
        <f>VLOOKUP(G19,男子申込一覧表!$CH$6:$CL$207,2,0)</f>
        <v/>
      </c>
      <c r="X19">
        <f>VLOOKUP(G19,男子申込一覧表!$CH$6:$CL$207,3,0)</f>
        <v>0</v>
      </c>
      <c r="Y19" t="str">
        <f>VLOOKUP(G19,男子申込一覧表!$CH$6:$CL$207,4,0)</f>
        <v/>
      </c>
      <c r="Z19">
        <f>VLOOKUP(G19,男子申込一覧表!$CH$6:$CL$207,5,0)</f>
        <v>0</v>
      </c>
      <c r="AB19" s="60"/>
      <c r="AF19" s="90" t="s">
        <v>327</v>
      </c>
      <c r="AG19" s="90" t="s">
        <v>20</v>
      </c>
      <c r="AH19" s="90">
        <f t="shared" si="8"/>
        <v>0</v>
      </c>
      <c r="AI19" s="90">
        <f t="shared" si="9"/>
        <v>0</v>
      </c>
      <c r="AJ19" s="90">
        <f t="shared" si="10"/>
        <v>0</v>
      </c>
      <c r="AK19" s="90">
        <f t="shared" si="11"/>
        <v>0</v>
      </c>
    </row>
    <row r="20" spans="1:37" ht="15" customHeight="1">
      <c r="A20">
        <v>16</v>
      </c>
      <c r="B20" s="176"/>
      <c r="C20" s="77" t="str">
        <f t="shared" si="12"/>
        <v/>
      </c>
      <c r="D20" s="77" t="str">
        <f t="shared" si="13"/>
        <v/>
      </c>
      <c r="E20" s="77" t="str">
        <f>IF(D20="","",VLOOKUP(G20,男子申込一覧表!$CH$6:$CN$207,7,0))</f>
        <v/>
      </c>
      <c r="F20" s="77" t="str">
        <f>IF(D20="","",VLOOKUP(G20,男子申込一覧表!$CH$6:$CS$207,12,0))</f>
        <v/>
      </c>
      <c r="G20" s="77" t="str">
        <f>IF(ISERROR(VLOOKUP($A20,男子申込一覧表!$AT$5:$AZ$207,3,0)),"",VLOOKUP($A20,男子申込一覧表!$AT$5:$AZ$207,3,0))</f>
        <v/>
      </c>
      <c r="H20" s="71" t="str">
        <f t="shared" si="0"/>
        <v/>
      </c>
      <c r="I20" s="71" t="str">
        <f t="shared" si="1"/>
        <v/>
      </c>
      <c r="J20" s="71" t="str">
        <f t="shared" si="14"/>
        <v/>
      </c>
      <c r="K20" s="71" t="str">
        <f t="shared" si="2"/>
        <v/>
      </c>
      <c r="L20" s="71" t="str">
        <f t="shared" si="3"/>
        <v/>
      </c>
      <c r="M20" s="71" t="str">
        <f t="shared" si="15"/>
        <v/>
      </c>
      <c r="N20" s="71" t="str">
        <f t="shared" si="4"/>
        <v/>
      </c>
      <c r="O20" s="71" t="str">
        <f t="shared" si="5"/>
        <v/>
      </c>
      <c r="P20" s="71" t="str">
        <f t="shared" si="16"/>
        <v/>
      </c>
      <c r="Q20" s="71" t="str">
        <f t="shared" si="6"/>
        <v/>
      </c>
      <c r="R20" s="71" t="str">
        <f t="shared" si="7"/>
        <v/>
      </c>
      <c r="S20" s="71" t="str">
        <f t="shared" si="17"/>
        <v/>
      </c>
      <c r="T20" s="71" t="str">
        <f t="shared" si="18"/>
        <v/>
      </c>
      <c r="U20" s="104" t="str">
        <f>IF(D20="","",VLOOKUP(G20,男子申込一覧表!$CH$6:$CO$207,8,0))</f>
        <v/>
      </c>
      <c r="V20" t="str">
        <f>IF(G20="","",VLOOKUP(G20,男子申込一覧表!$CH$6:$CM$207,6,0))</f>
        <v/>
      </c>
      <c r="W20" t="str">
        <f>VLOOKUP(G20,男子申込一覧表!$CH$6:$CL$207,2,0)</f>
        <v/>
      </c>
      <c r="X20">
        <f>VLOOKUP(G20,男子申込一覧表!$CH$6:$CL$207,3,0)</f>
        <v>0</v>
      </c>
      <c r="Y20" t="str">
        <f>VLOOKUP(G20,男子申込一覧表!$CH$6:$CL$207,4,0)</f>
        <v/>
      </c>
      <c r="Z20">
        <f>VLOOKUP(G20,男子申込一覧表!$CH$6:$CL$207,5,0)</f>
        <v>0</v>
      </c>
      <c r="AB20" s="60"/>
      <c r="AF20" s="90" t="s">
        <v>328</v>
      </c>
      <c r="AG20" s="90" t="s">
        <v>20</v>
      </c>
      <c r="AH20" s="90">
        <f t="shared" si="8"/>
        <v>0</v>
      </c>
      <c r="AI20" s="90">
        <f t="shared" si="9"/>
        <v>0</v>
      </c>
      <c r="AJ20" s="90">
        <f t="shared" si="10"/>
        <v>0</v>
      </c>
      <c r="AK20" s="90">
        <f t="shared" si="11"/>
        <v>0</v>
      </c>
    </row>
    <row r="21" spans="1:37" ht="15" customHeight="1">
      <c r="A21">
        <v>17</v>
      </c>
      <c r="B21" s="176"/>
      <c r="C21" s="77" t="str">
        <f t="shared" si="12"/>
        <v/>
      </c>
      <c r="D21" s="77" t="str">
        <f t="shared" si="13"/>
        <v/>
      </c>
      <c r="E21" s="77" t="str">
        <f>IF(D21="","",VLOOKUP(G21,男子申込一覧表!$CH$6:$CN$207,7,0))</f>
        <v/>
      </c>
      <c r="F21" s="77" t="str">
        <f>IF(D21="","",VLOOKUP(G21,男子申込一覧表!$CH$6:$CS$207,12,0))</f>
        <v/>
      </c>
      <c r="G21" s="77" t="str">
        <f>IF(ISERROR(VLOOKUP($A21,男子申込一覧表!$AT$5:$AZ$207,3,0)),"",VLOOKUP($A21,男子申込一覧表!$AT$5:$AZ$207,3,0))</f>
        <v/>
      </c>
      <c r="H21" s="71" t="str">
        <f t="shared" si="0"/>
        <v/>
      </c>
      <c r="I21" s="71" t="str">
        <f t="shared" si="1"/>
        <v/>
      </c>
      <c r="J21" s="71" t="str">
        <f t="shared" si="14"/>
        <v/>
      </c>
      <c r="K21" s="71" t="str">
        <f t="shared" si="2"/>
        <v/>
      </c>
      <c r="L21" s="71" t="str">
        <f t="shared" si="3"/>
        <v/>
      </c>
      <c r="M21" s="71" t="str">
        <f t="shared" si="15"/>
        <v/>
      </c>
      <c r="N21" s="71" t="str">
        <f t="shared" si="4"/>
        <v/>
      </c>
      <c r="O21" s="71" t="str">
        <f t="shared" si="5"/>
        <v/>
      </c>
      <c r="P21" s="71" t="str">
        <f t="shared" si="16"/>
        <v/>
      </c>
      <c r="Q21" s="71" t="str">
        <f t="shared" si="6"/>
        <v/>
      </c>
      <c r="R21" s="71" t="str">
        <f t="shared" si="7"/>
        <v/>
      </c>
      <c r="S21" s="71" t="str">
        <f t="shared" si="17"/>
        <v/>
      </c>
      <c r="T21" s="71" t="str">
        <f t="shared" si="18"/>
        <v/>
      </c>
      <c r="U21" s="104" t="str">
        <f>IF(D21="","",VLOOKUP(G21,男子申込一覧表!$CH$6:$CO$207,8,0))</f>
        <v/>
      </c>
      <c r="V21" t="str">
        <f>IF(G21="","",VLOOKUP(G21,男子申込一覧表!$CH$6:$CM$207,6,0))</f>
        <v/>
      </c>
      <c r="W21" t="str">
        <f>VLOOKUP(G21,男子申込一覧表!$CH$6:$CL$207,2,0)</f>
        <v/>
      </c>
      <c r="X21">
        <f>VLOOKUP(G21,男子申込一覧表!$CH$6:$CL$207,3,0)</f>
        <v>0</v>
      </c>
      <c r="Y21" t="str">
        <f>VLOOKUP(G21,男子申込一覧表!$CH$6:$CL$207,4,0)</f>
        <v/>
      </c>
      <c r="Z21">
        <f>VLOOKUP(G21,男子申込一覧表!$CH$6:$CL$207,5,0)</f>
        <v>0</v>
      </c>
      <c r="AB21" s="51"/>
      <c r="AF21" s="90" t="s">
        <v>329</v>
      </c>
      <c r="AG21" s="90" t="s">
        <v>20</v>
      </c>
      <c r="AH21" s="90">
        <f t="shared" si="8"/>
        <v>0</v>
      </c>
      <c r="AI21" s="90">
        <f t="shared" si="9"/>
        <v>0</v>
      </c>
      <c r="AJ21" s="90">
        <f t="shared" si="10"/>
        <v>0</v>
      </c>
      <c r="AK21" s="90">
        <f t="shared" si="11"/>
        <v>0</v>
      </c>
    </row>
    <row r="22" spans="1:37" ht="15" customHeight="1">
      <c r="A22">
        <v>18</v>
      </c>
      <c r="B22" s="176"/>
      <c r="C22" s="77" t="str">
        <f t="shared" si="12"/>
        <v/>
      </c>
      <c r="D22" s="77" t="str">
        <f t="shared" si="13"/>
        <v/>
      </c>
      <c r="E22" s="77" t="str">
        <f>IF(D22="","",VLOOKUP(G22,男子申込一覧表!$CH$6:$CN$207,7,0))</f>
        <v/>
      </c>
      <c r="F22" s="77" t="str">
        <f>IF(D22="","",VLOOKUP(G22,男子申込一覧表!$CH$6:$CS$207,12,0))</f>
        <v/>
      </c>
      <c r="G22" s="77" t="str">
        <f>IF(ISERROR(VLOOKUP($A22,男子申込一覧表!$AT$5:$AZ$207,3,0)),"",VLOOKUP($A22,男子申込一覧表!$AT$5:$AZ$207,3,0))</f>
        <v/>
      </c>
      <c r="H22" s="71" t="str">
        <f t="shared" si="0"/>
        <v/>
      </c>
      <c r="I22" s="71" t="str">
        <f t="shared" si="1"/>
        <v/>
      </c>
      <c r="J22" s="71" t="str">
        <f t="shared" si="14"/>
        <v/>
      </c>
      <c r="K22" s="71" t="str">
        <f t="shared" si="2"/>
        <v/>
      </c>
      <c r="L22" s="71" t="str">
        <f t="shared" si="3"/>
        <v/>
      </c>
      <c r="M22" s="71" t="str">
        <f t="shared" si="15"/>
        <v/>
      </c>
      <c r="N22" s="71" t="str">
        <f t="shared" si="4"/>
        <v/>
      </c>
      <c r="O22" s="71" t="str">
        <f t="shared" si="5"/>
        <v/>
      </c>
      <c r="P22" s="71" t="str">
        <f t="shared" si="16"/>
        <v/>
      </c>
      <c r="Q22" s="71" t="str">
        <f t="shared" si="6"/>
        <v/>
      </c>
      <c r="R22" s="71" t="str">
        <f t="shared" si="7"/>
        <v/>
      </c>
      <c r="S22" s="71" t="str">
        <f t="shared" si="17"/>
        <v/>
      </c>
      <c r="T22" s="71" t="str">
        <f t="shared" si="18"/>
        <v/>
      </c>
      <c r="U22" s="104" t="str">
        <f>IF(D22="","",VLOOKUP(G22,男子申込一覧表!$CH$6:$CO$207,8,0))</f>
        <v/>
      </c>
      <c r="V22" t="str">
        <f>IF(G22="","",VLOOKUP(G22,男子申込一覧表!$CH$6:$CM$207,6,0))</f>
        <v/>
      </c>
      <c r="W22" t="str">
        <f>VLOOKUP(G22,男子申込一覧表!$CH$6:$CL$207,2,0)</f>
        <v/>
      </c>
      <c r="X22">
        <f>VLOOKUP(G22,男子申込一覧表!$CH$6:$CL$207,3,0)</f>
        <v>0</v>
      </c>
      <c r="Y22" t="str">
        <f>VLOOKUP(G22,男子申込一覧表!$CH$6:$CL$207,4,0)</f>
        <v/>
      </c>
      <c r="Z22">
        <f>VLOOKUP(G22,男子申込一覧表!$CH$6:$CL$207,5,0)</f>
        <v>0</v>
      </c>
      <c r="AB22" s="60"/>
      <c r="AF22" s="90" t="s">
        <v>330</v>
      </c>
      <c r="AG22" s="90" t="s">
        <v>20</v>
      </c>
      <c r="AH22" s="90">
        <f t="shared" si="8"/>
        <v>0</v>
      </c>
      <c r="AI22" s="90">
        <f t="shared" si="9"/>
        <v>0</v>
      </c>
      <c r="AJ22" s="90">
        <f t="shared" si="10"/>
        <v>0</v>
      </c>
      <c r="AK22" s="90">
        <f t="shared" si="11"/>
        <v>0</v>
      </c>
    </row>
    <row r="23" spans="1:37" ht="15" customHeight="1">
      <c r="A23">
        <v>19</v>
      </c>
      <c r="B23" s="176"/>
      <c r="C23" s="77" t="str">
        <f t="shared" si="12"/>
        <v/>
      </c>
      <c r="D23" s="77" t="str">
        <f t="shared" si="13"/>
        <v/>
      </c>
      <c r="E23" s="77" t="str">
        <f>IF(D23="","",VLOOKUP(G23,男子申込一覧表!$CH$6:$CN$207,7,0))</f>
        <v/>
      </c>
      <c r="F23" s="77" t="str">
        <f>IF(D23="","",VLOOKUP(G23,男子申込一覧表!$CH$6:$CS$207,12,0))</f>
        <v/>
      </c>
      <c r="G23" s="77" t="str">
        <f>IF(ISERROR(VLOOKUP($A23,男子申込一覧表!$AT$5:$AZ$207,3,0)),"",VLOOKUP($A23,男子申込一覧表!$AT$5:$AZ$207,3,0))</f>
        <v/>
      </c>
      <c r="H23" s="71" t="str">
        <f t="shared" si="0"/>
        <v/>
      </c>
      <c r="I23" s="71" t="str">
        <f t="shared" si="1"/>
        <v/>
      </c>
      <c r="J23" s="71" t="str">
        <f t="shared" si="14"/>
        <v/>
      </c>
      <c r="K23" s="71" t="str">
        <f t="shared" si="2"/>
        <v/>
      </c>
      <c r="L23" s="71" t="str">
        <f t="shared" si="3"/>
        <v/>
      </c>
      <c r="M23" s="71" t="str">
        <f t="shared" si="15"/>
        <v/>
      </c>
      <c r="N23" s="71" t="str">
        <f t="shared" si="4"/>
        <v/>
      </c>
      <c r="O23" s="71" t="str">
        <f t="shared" si="5"/>
        <v/>
      </c>
      <c r="P23" s="71" t="str">
        <f t="shared" si="16"/>
        <v/>
      </c>
      <c r="Q23" s="71" t="str">
        <f t="shared" si="6"/>
        <v/>
      </c>
      <c r="R23" s="71" t="str">
        <f t="shared" si="7"/>
        <v/>
      </c>
      <c r="S23" s="71" t="str">
        <f t="shared" si="17"/>
        <v/>
      </c>
      <c r="T23" s="71" t="str">
        <f t="shared" si="18"/>
        <v/>
      </c>
      <c r="U23" s="104" t="str">
        <f>IF(D23="","",VLOOKUP(G23,男子申込一覧表!$CH$6:$CO$207,8,0))</f>
        <v/>
      </c>
      <c r="V23" t="str">
        <f>IF(G23="","",VLOOKUP(G23,男子申込一覧表!$CH$6:$CM$207,6,0))</f>
        <v/>
      </c>
      <c r="W23" t="str">
        <f>VLOOKUP(G23,男子申込一覧表!$CH$6:$CL$207,2,0)</f>
        <v/>
      </c>
      <c r="X23">
        <f>VLOOKUP(G23,男子申込一覧表!$CH$6:$CL$207,3,0)</f>
        <v>0</v>
      </c>
      <c r="Y23" t="str">
        <f>VLOOKUP(G23,男子申込一覧表!$CH$6:$CL$207,4,0)</f>
        <v/>
      </c>
      <c r="Z23">
        <f>VLOOKUP(G23,男子申込一覧表!$CH$6:$CL$207,5,0)</f>
        <v>0</v>
      </c>
      <c r="AF23" s="90" t="s">
        <v>331</v>
      </c>
      <c r="AG23" s="90" t="s">
        <v>20</v>
      </c>
      <c r="AH23" s="90">
        <f t="shared" si="8"/>
        <v>0</v>
      </c>
      <c r="AI23" s="90">
        <f t="shared" si="9"/>
        <v>0</v>
      </c>
      <c r="AJ23" s="90">
        <f t="shared" si="10"/>
        <v>0</v>
      </c>
      <c r="AK23" s="90">
        <f t="shared" si="11"/>
        <v>0</v>
      </c>
    </row>
    <row r="24" spans="1:37" ht="15" customHeight="1">
      <c r="A24">
        <v>20</v>
      </c>
      <c r="B24" s="176"/>
      <c r="C24" s="77" t="str">
        <f t="shared" si="12"/>
        <v/>
      </c>
      <c r="D24" s="77" t="str">
        <f t="shared" si="13"/>
        <v/>
      </c>
      <c r="E24" s="77" t="str">
        <f>IF(D24="","",VLOOKUP(G24,男子申込一覧表!$CH$6:$CN$207,7,0))</f>
        <v/>
      </c>
      <c r="F24" s="77" t="str">
        <f>IF(D24="","",VLOOKUP(G24,男子申込一覧表!$CH$6:$CS$207,12,0))</f>
        <v/>
      </c>
      <c r="G24" s="77" t="str">
        <f>IF(ISERROR(VLOOKUP($A24,男子申込一覧表!$AT$5:$AZ$207,3,0)),"",VLOOKUP($A24,男子申込一覧表!$AT$5:$AZ$207,3,0))</f>
        <v/>
      </c>
      <c r="H24" s="71" t="str">
        <f t="shared" si="0"/>
        <v/>
      </c>
      <c r="I24" s="71" t="str">
        <f t="shared" si="1"/>
        <v/>
      </c>
      <c r="J24" s="71" t="str">
        <f t="shared" si="14"/>
        <v/>
      </c>
      <c r="K24" s="71" t="str">
        <f t="shared" si="2"/>
        <v/>
      </c>
      <c r="L24" s="71" t="str">
        <f t="shared" si="3"/>
        <v/>
      </c>
      <c r="M24" s="71" t="str">
        <f t="shared" si="15"/>
        <v/>
      </c>
      <c r="N24" s="71" t="str">
        <f t="shared" si="4"/>
        <v/>
      </c>
      <c r="O24" s="71" t="str">
        <f t="shared" si="5"/>
        <v/>
      </c>
      <c r="P24" s="71" t="str">
        <f t="shared" si="16"/>
        <v/>
      </c>
      <c r="Q24" s="71" t="str">
        <f t="shared" si="6"/>
        <v/>
      </c>
      <c r="R24" s="71" t="str">
        <f t="shared" si="7"/>
        <v/>
      </c>
      <c r="S24" s="71" t="str">
        <f t="shared" si="17"/>
        <v/>
      </c>
      <c r="T24" s="71" t="str">
        <f t="shared" si="18"/>
        <v/>
      </c>
      <c r="U24" s="104" t="str">
        <f>IF(D24="","",VLOOKUP(G24,男子申込一覧表!$CH$6:$CO$207,8,0))</f>
        <v/>
      </c>
      <c r="V24" t="str">
        <f>IF(G24="","",VLOOKUP(G24,男子申込一覧表!$CH$6:$CM$207,6,0))</f>
        <v/>
      </c>
      <c r="W24" t="str">
        <f>VLOOKUP(G24,男子申込一覧表!$CH$6:$CL$207,2,0)</f>
        <v/>
      </c>
      <c r="X24">
        <f>VLOOKUP(G24,男子申込一覧表!$CH$6:$CL$207,3,0)</f>
        <v>0</v>
      </c>
      <c r="Y24" t="str">
        <f>VLOOKUP(G24,男子申込一覧表!$CH$6:$CL$207,4,0)</f>
        <v/>
      </c>
      <c r="Z24">
        <f>VLOOKUP(G24,男子申込一覧表!$CH$6:$CL$207,5,0)</f>
        <v>0</v>
      </c>
      <c r="AF24" s="90" t="s">
        <v>332</v>
      </c>
      <c r="AG24" s="90" t="s">
        <v>20</v>
      </c>
      <c r="AH24" s="90">
        <f t="shared" si="8"/>
        <v>0</v>
      </c>
      <c r="AI24" s="90">
        <f t="shared" si="9"/>
        <v>0</v>
      </c>
      <c r="AJ24" s="90">
        <f t="shared" si="10"/>
        <v>0</v>
      </c>
      <c r="AK24" s="90">
        <f t="shared" si="11"/>
        <v>0</v>
      </c>
    </row>
    <row r="25" spans="1:37" ht="15" customHeight="1">
      <c r="A25">
        <v>21</v>
      </c>
      <c r="B25" s="176"/>
      <c r="C25" s="77" t="str">
        <f t="shared" si="12"/>
        <v/>
      </c>
      <c r="D25" s="77" t="str">
        <f t="shared" si="13"/>
        <v/>
      </c>
      <c r="E25" s="77" t="str">
        <f>IF(D25="","",VLOOKUP(G25,男子申込一覧表!$CH$6:$CN$207,7,0))</f>
        <v/>
      </c>
      <c r="F25" s="77" t="str">
        <f>IF(D25="","",VLOOKUP(G25,男子申込一覧表!$CH$6:$CS$207,12,0))</f>
        <v/>
      </c>
      <c r="G25" s="77" t="str">
        <f>IF(ISERROR(VLOOKUP($A25,男子申込一覧表!$AT$5:$AZ$207,3,0)),"",VLOOKUP($A25,男子申込一覧表!$AT$5:$AZ$207,3,0))</f>
        <v/>
      </c>
      <c r="H25" s="71" t="str">
        <f t="shared" si="0"/>
        <v/>
      </c>
      <c r="I25" s="71" t="str">
        <f t="shared" si="1"/>
        <v/>
      </c>
      <c r="J25" s="71" t="str">
        <f t="shared" si="14"/>
        <v/>
      </c>
      <c r="K25" s="71" t="str">
        <f t="shared" si="2"/>
        <v/>
      </c>
      <c r="L25" s="71" t="str">
        <f t="shared" si="3"/>
        <v/>
      </c>
      <c r="M25" s="71" t="str">
        <f t="shared" si="15"/>
        <v/>
      </c>
      <c r="N25" s="71" t="str">
        <f t="shared" si="4"/>
        <v/>
      </c>
      <c r="O25" s="71" t="str">
        <f t="shared" si="5"/>
        <v/>
      </c>
      <c r="P25" s="71" t="str">
        <f t="shared" si="16"/>
        <v/>
      </c>
      <c r="Q25" s="71" t="str">
        <f t="shared" si="6"/>
        <v/>
      </c>
      <c r="R25" s="71" t="str">
        <f t="shared" si="7"/>
        <v/>
      </c>
      <c r="S25" s="71" t="str">
        <f t="shared" si="17"/>
        <v/>
      </c>
      <c r="T25" s="71" t="str">
        <f t="shared" si="18"/>
        <v/>
      </c>
      <c r="U25" s="104" t="str">
        <f>IF(D25="","",VLOOKUP(G25,男子申込一覧表!$CH$6:$CO$207,8,0))</f>
        <v/>
      </c>
      <c r="V25" t="str">
        <f>IF(G25="","",VLOOKUP(G25,男子申込一覧表!$CH$6:$CM$207,6,0))</f>
        <v/>
      </c>
      <c r="W25" t="str">
        <f>VLOOKUP(G25,男子申込一覧表!$CH$6:$CL$207,2,0)</f>
        <v/>
      </c>
      <c r="X25">
        <f>VLOOKUP(G25,男子申込一覧表!$CH$6:$CL$207,3,0)</f>
        <v>0</v>
      </c>
      <c r="Y25" t="str">
        <f>VLOOKUP(G25,男子申込一覧表!$CH$6:$CL$207,4,0)</f>
        <v/>
      </c>
      <c r="Z25">
        <f>VLOOKUP(G25,男子申込一覧表!$CH$6:$CL$207,5,0)</f>
        <v>0</v>
      </c>
    </row>
    <row r="26" spans="1:37" ht="15" customHeight="1">
      <c r="A26">
        <v>22</v>
      </c>
      <c r="B26" s="176"/>
      <c r="C26" s="77" t="str">
        <f t="shared" si="12"/>
        <v/>
      </c>
      <c r="D26" s="77" t="str">
        <f t="shared" si="13"/>
        <v/>
      </c>
      <c r="E26" s="77" t="str">
        <f>IF(D26="","",VLOOKUP(G26,男子申込一覧表!$CH$6:$CN$207,7,0))</f>
        <v/>
      </c>
      <c r="F26" s="77" t="str">
        <f>IF(D26="","",VLOOKUP(G26,男子申込一覧表!$CH$6:$CS$207,12,0))</f>
        <v/>
      </c>
      <c r="G26" s="77" t="str">
        <f>IF(ISERROR(VLOOKUP($A26,男子申込一覧表!$AT$5:$AZ$207,3,0)),"",VLOOKUP($A26,男子申込一覧表!$AT$5:$AZ$207,3,0))</f>
        <v/>
      </c>
      <c r="H26" s="71" t="str">
        <f t="shared" si="0"/>
        <v/>
      </c>
      <c r="I26" s="71" t="str">
        <f t="shared" si="1"/>
        <v/>
      </c>
      <c r="J26" s="71" t="str">
        <f t="shared" si="14"/>
        <v/>
      </c>
      <c r="K26" s="71" t="str">
        <f t="shared" si="2"/>
        <v/>
      </c>
      <c r="L26" s="71" t="str">
        <f t="shared" si="3"/>
        <v/>
      </c>
      <c r="M26" s="71" t="str">
        <f t="shared" si="15"/>
        <v/>
      </c>
      <c r="N26" s="71" t="str">
        <f t="shared" si="4"/>
        <v/>
      </c>
      <c r="O26" s="71" t="str">
        <f t="shared" si="5"/>
        <v/>
      </c>
      <c r="P26" s="71" t="str">
        <f t="shared" si="16"/>
        <v/>
      </c>
      <c r="Q26" s="71" t="str">
        <f t="shared" si="6"/>
        <v/>
      </c>
      <c r="R26" s="71" t="str">
        <f t="shared" si="7"/>
        <v/>
      </c>
      <c r="S26" s="71" t="str">
        <f t="shared" si="17"/>
        <v/>
      </c>
      <c r="T26" s="71" t="str">
        <f t="shared" si="18"/>
        <v/>
      </c>
      <c r="U26" s="104" t="str">
        <f>IF(D26="","",VLOOKUP(G26,男子申込一覧表!$CH$6:$CO$207,8,0))</f>
        <v/>
      </c>
      <c r="V26" t="str">
        <f>IF(G26="","",VLOOKUP(G26,男子申込一覧表!$CH$6:$CM$207,6,0))</f>
        <v/>
      </c>
      <c r="W26" t="str">
        <f>VLOOKUP(G26,男子申込一覧表!$CH$6:$CL$207,2,0)</f>
        <v/>
      </c>
      <c r="X26">
        <f>VLOOKUP(G26,男子申込一覧表!$CH$6:$CL$207,3,0)</f>
        <v>0</v>
      </c>
      <c r="Y26" t="str">
        <f>VLOOKUP(G26,男子申込一覧表!$CH$6:$CL$207,4,0)</f>
        <v/>
      </c>
      <c r="Z26">
        <f>VLOOKUP(G26,男子申込一覧表!$CH$6:$CL$207,5,0)</f>
        <v>0</v>
      </c>
    </row>
    <row r="27" spans="1:37" ht="15" customHeight="1">
      <c r="A27">
        <v>23</v>
      </c>
      <c r="B27" s="176"/>
      <c r="C27" s="77" t="str">
        <f t="shared" si="12"/>
        <v/>
      </c>
      <c r="D27" s="77" t="str">
        <f t="shared" si="13"/>
        <v/>
      </c>
      <c r="E27" s="77" t="str">
        <f>IF(D27="","",VLOOKUP(G27,男子申込一覧表!$CH$6:$CN$207,7,0))</f>
        <v/>
      </c>
      <c r="F27" s="77" t="str">
        <f>IF(D27="","",VLOOKUP(G27,男子申込一覧表!$CH$6:$CS$207,12,0))</f>
        <v/>
      </c>
      <c r="G27" s="77" t="str">
        <f>IF(ISERROR(VLOOKUP($A27,男子申込一覧表!$AT$5:$AZ$207,3,0)),"",VLOOKUP($A27,男子申込一覧表!$AT$5:$AZ$207,3,0))</f>
        <v/>
      </c>
      <c r="H27" s="71" t="str">
        <f t="shared" si="0"/>
        <v/>
      </c>
      <c r="I27" s="71" t="str">
        <f t="shared" si="1"/>
        <v/>
      </c>
      <c r="J27" s="71" t="str">
        <f t="shared" si="14"/>
        <v/>
      </c>
      <c r="K27" s="71" t="str">
        <f t="shared" si="2"/>
        <v/>
      </c>
      <c r="L27" s="71" t="str">
        <f t="shared" si="3"/>
        <v/>
      </c>
      <c r="M27" s="71" t="str">
        <f t="shared" si="15"/>
        <v/>
      </c>
      <c r="N27" s="71" t="str">
        <f t="shared" si="4"/>
        <v/>
      </c>
      <c r="O27" s="71" t="str">
        <f t="shared" si="5"/>
        <v/>
      </c>
      <c r="P27" s="71" t="str">
        <f t="shared" si="16"/>
        <v/>
      </c>
      <c r="Q27" s="71" t="str">
        <f t="shared" si="6"/>
        <v/>
      </c>
      <c r="R27" s="71" t="str">
        <f t="shared" si="7"/>
        <v/>
      </c>
      <c r="S27" s="71" t="str">
        <f t="shared" si="17"/>
        <v/>
      </c>
      <c r="T27" s="71" t="str">
        <f t="shared" si="18"/>
        <v/>
      </c>
      <c r="U27" s="104" t="str">
        <f>IF(D27="","",VLOOKUP(G27,男子申込一覧表!$CH$6:$CO$207,8,0))</f>
        <v/>
      </c>
      <c r="V27" t="str">
        <f>IF(G27="","",VLOOKUP(G27,男子申込一覧表!$CH$6:$CM$207,6,0))</f>
        <v/>
      </c>
      <c r="W27" t="str">
        <f>VLOOKUP(G27,男子申込一覧表!$CH$6:$CL$207,2,0)</f>
        <v/>
      </c>
      <c r="X27">
        <f>VLOOKUP(G27,男子申込一覧表!$CH$6:$CL$207,3,0)</f>
        <v>0</v>
      </c>
      <c r="Y27" t="str">
        <f>VLOOKUP(G27,男子申込一覧表!$CH$6:$CL$207,4,0)</f>
        <v/>
      </c>
      <c r="Z27">
        <f>VLOOKUP(G27,男子申込一覧表!$CH$6:$CL$207,5,0)</f>
        <v>0</v>
      </c>
    </row>
    <row r="28" spans="1:37" ht="15" customHeight="1">
      <c r="A28">
        <v>24</v>
      </c>
      <c r="B28" s="176"/>
      <c r="C28" s="77" t="str">
        <f t="shared" si="12"/>
        <v/>
      </c>
      <c r="D28" s="77" t="str">
        <f t="shared" si="13"/>
        <v/>
      </c>
      <c r="E28" s="77" t="str">
        <f>IF(D28="","",VLOOKUP(G28,男子申込一覧表!$CH$6:$CN$207,7,0))</f>
        <v/>
      </c>
      <c r="F28" s="77" t="str">
        <f>IF(D28="","",VLOOKUP(G28,男子申込一覧表!$CH$6:$CS$207,12,0))</f>
        <v/>
      </c>
      <c r="G28" s="77" t="str">
        <f>IF(ISERROR(VLOOKUP($A28,男子申込一覧表!$AT$5:$AZ$207,3,0)),"",VLOOKUP($A28,男子申込一覧表!$AT$5:$AZ$207,3,0))</f>
        <v/>
      </c>
      <c r="H28" s="71" t="str">
        <f t="shared" si="0"/>
        <v/>
      </c>
      <c r="I28" s="71" t="str">
        <f t="shared" si="1"/>
        <v/>
      </c>
      <c r="J28" s="71" t="str">
        <f t="shared" si="14"/>
        <v/>
      </c>
      <c r="K28" s="71" t="str">
        <f t="shared" si="2"/>
        <v/>
      </c>
      <c r="L28" s="71" t="str">
        <f t="shared" si="3"/>
        <v/>
      </c>
      <c r="M28" s="71" t="str">
        <f t="shared" si="15"/>
        <v/>
      </c>
      <c r="N28" s="71" t="str">
        <f t="shared" si="4"/>
        <v/>
      </c>
      <c r="O28" s="71" t="str">
        <f t="shared" si="5"/>
        <v/>
      </c>
      <c r="P28" s="71" t="str">
        <f t="shared" si="16"/>
        <v/>
      </c>
      <c r="Q28" s="71" t="str">
        <f t="shared" si="6"/>
        <v/>
      </c>
      <c r="R28" s="71" t="str">
        <f t="shared" si="7"/>
        <v/>
      </c>
      <c r="S28" s="71" t="str">
        <f t="shared" si="17"/>
        <v/>
      </c>
      <c r="T28" s="71" t="str">
        <f t="shared" si="18"/>
        <v/>
      </c>
      <c r="U28" s="104" t="str">
        <f>IF(D28="","",VLOOKUP(G28,男子申込一覧表!$CH$6:$CO$207,8,0))</f>
        <v/>
      </c>
      <c r="V28" t="str">
        <f>IF(G28="","",VLOOKUP(G28,男子申込一覧表!$CH$6:$CM$207,6,0))</f>
        <v/>
      </c>
      <c r="W28" t="str">
        <f>VLOOKUP(G28,男子申込一覧表!$CH$6:$CL$207,2,0)</f>
        <v/>
      </c>
      <c r="X28">
        <f>VLOOKUP(G28,男子申込一覧表!$CH$6:$CL$207,3,0)</f>
        <v>0</v>
      </c>
      <c r="Y28" t="str">
        <f>VLOOKUP(G28,男子申込一覧表!$CH$6:$CL$207,4,0)</f>
        <v/>
      </c>
      <c r="Z28">
        <f>VLOOKUP(G28,男子申込一覧表!$CH$6:$CL$207,5,0)</f>
        <v>0</v>
      </c>
    </row>
    <row r="29" spans="1:37" ht="15" customHeight="1">
      <c r="A29">
        <v>25</v>
      </c>
      <c r="B29" s="176"/>
      <c r="C29" s="77" t="str">
        <f t="shared" si="12"/>
        <v/>
      </c>
      <c r="D29" s="77" t="str">
        <f t="shared" si="13"/>
        <v/>
      </c>
      <c r="E29" s="77" t="str">
        <f>IF(D29="","",VLOOKUP(G29,男子申込一覧表!$CH$6:$CN$207,7,0))</f>
        <v/>
      </c>
      <c r="F29" s="77" t="str">
        <f>IF(D29="","",VLOOKUP(G29,男子申込一覧表!$CH$6:$CS$207,12,0))</f>
        <v/>
      </c>
      <c r="G29" s="77" t="str">
        <f>IF(ISERROR(VLOOKUP($A29,男子申込一覧表!$AT$5:$AZ$207,3,0)),"",VLOOKUP($A29,男子申込一覧表!$AT$5:$AZ$207,3,0))</f>
        <v/>
      </c>
      <c r="H29" s="71" t="str">
        <f t="shared" si="0"/>
        <v/>
      </c>
      <c r="I29" s="71" t="str">
        <f t="shared" si="1"/>
        <v/>
      </c>
      <c r="J29" s="71" t="str">
        <f t="shared" si="14"/>
        <v/>
      </c>
      <c r="K29" s="71" t="str">
        <f t="shared" si="2"/>
        <v/>
      </c>
      <c r="L29" s="71" t="str">
        <f t="shared" si="3"/>
        <v/>
      </c>
      <c r="M29" s="71" t="str">
        <f t="shared" si="15"/>
        <v/>
      </c>
      <c r="N29" s="71" t="str">
        <f t="shared" si="4"/>
        <v/>
      </c>
      <c r="O29" s="71" t="str">
        <f t="shared" si="5"/>
        <v/>
      </c>
      <c r="P29" s="71" t="str">
        <f t="shared" si="16"/>
        <v/>
      </c>
      <c r="Q29" s="71" t="str">
        <f t="shared" si="6"/>
        <v/>
      </c>
      <c r="R29" s="71" t="str">
        <f t="shared" si="7"/>
        <v/>
      </c>
      <c r="S29" s="71" t="str">
        <f t="shared" si="17"/>
        <v/>
      </c>
      <c r="T29" s="71" t="str">
        <f t="shared" si="18"/>
        <v/>
      </c>
      <c r="U29" s="104" t="str">
        <f>IF(D29="","",VLOOKUP(G29,男子申込一覧表!$CH$6:$CO$207,8,0))</f>
        <v/>
      </c>
      <c r="V29" t="str">
        <f>IF(G29="","",VLOOKUP(G29,男子申込一覧表!$CH$6:$CM$207,6,0))</f>
        <v/>
      </c>
      <c r="W29" t="str">
        <f>VLOOKUP(G29,男子申込一覧表!$CH$6:$CL$207,2,0)</f>
        <v/>
      </c>
      <c r="X29">
        <f>VLOOKUP(G29,男子申込一覧表!$CH$6:$CL$207,3,0)</f>
        <v>0</v>
      </c>
      <c r="Y29" t="str">
        <f>VLOOKUP(G29,男子申込一覧表!$CH$6:$CL$207,4,0)</f>
        <v/>
      </c>
      <c r="Z29">
        <f>VLOOKUP(G29,男子申込一覧表!$CH$6:$CL$207,5,0)</f>
        <v>0</v>
      </c>
    </row>
    <row r="30" spans="1:37" ht="15" customHeight="1">
      <c r="A30">
        <v>26</v>
      </c>
      <c r="B30" s="176"/>
      <c r="C30" s="77" t="str">
        <f t="shared" si="12"/>
        <v/>
      </c>
      <c r="D30" s="77" t="str">
        <f t="shared" si="13"/>
        <v/>
      </c>
      <c r="E30" s="77" t="str">
        <f>IF(D30="","",VLOOKUP(G30,男子申込一覧表!$CH$6:$CN$207,7,0))</f>
        <v/>
      </c>
      <c r="F30" s="77" t="str">
        <f>IF(D30="","",VLOOKUP(G30,男子申込一覧表!$CH$6:$CS$207,12,0))</f>
        <v/>
      </c>
      <c r="G30" s="77" t="str">
        <f>IF(ISERROR(VLOOKUP($A30,男子申込一覧表!$AT$5:$AZ$207,3,0)),"",VLOOKUP($A30,男子申込一覧表!$AT$5:$AZ$207,3,0))</f>
        <v/>
      </c>
      <c r="H30" s="71" t="str">
        <f t="shared" si="0"/>
        <v/>
      </c>
      <c r="I30" s="71" t="str">
        <f t="shared" si="1"/>
        <v/>
      </c>
      <c r="J30" s="71" t="str">
        <f t="shared" si="14"/>
        <v/>
      </c>
      <c r="K30" s="71" t="str">
        <f t="shared" si="2"/>
        <v/>
      </c>
      <c r="L30" s="71" t="str">
        <f t="shared" si="3"/>
        <v/>
      </c>
      <c r="M30" s="71" t="str">
        <f t="shared" si="15"/>
        <v/>
      </c>
      <c r="N30" s="71" t="str">
        <f t="shared" si="4"/>
        <v/>
      </c>
      <c r="O30" s="71" t="str">
        <f t="shared" si="5"/>
        <v/>
      </c>
      <c r="P30" s="71" t="str">
        <f t="shared" si="16"/>
        <v/>
      </c>
      <c r="Q30" s="71" t="str">
        <f t="shared" si="6"/>
        <v/>
      </c>
      <c r="R30" s="71" t="str">
        <f t="shared" si="7"/>
        <v/>
      </c>
      <c r="S30" s="71" t="str">
        <f t="shared" si="17"/>
        <v/>
      </c>
      <c r="T30" s="71" t="str">
        <f t="shared" si="18"/>
        <v/>
      </c>
      <c r="U30" s="104" t="str">
        <f>IF(D30="","",VLOOKUP(G30,男子申込一覧表!$CH$6:$CO$207,8,0))</f>
        <v/>
      </c>
      <c r="V30" t="str">
        <f>IF(G30="","",VLOOKUP(G30,男子申込一覧表!$CH$6:$CM$207,6,0))</f>
        <v/>
      </c>
      <c r="W30" t="str">
        <f>VLOOKUP(G30,男子申込一覧表!$CH$6:$CL$207,2,0)</f>
        <v/>
      </c>
      <c r="X30">
        <f>VLOOKUP(G30,男子申込一覧表!$CH$6:$CL$207,3,0)</f>
        <v>0</v>
      </c>
      <c r="Y30" t="str">
        <f>VLOOKUP(G30,男子申込一覧表!$CH$6:$CL$207,4,0)</f>
        <v/>
      </c>
      <c r="Z30">
        <f>VLOOKUP(G30,男子申込一覧表!$CH$6:$CL$207,5,0)</f>
        <v>0</v>
      </c>
    </row>
    <row r="31" spans="1:37" ht="15" customHeight="1">
      <c r="A31">
        <v>27</v>
      </c>
      <c r="B31" s="176"/>
      <c r="C31" s="77" t="str">
        <f t="shared" si="12"/>
        <v/>
      </c>
      <c r="D31" s="77" t="str">
        <f t="shared" si="13"/>
        <v/>
      </c>
      <c r="E31" s="77" t="str">
        <f>IF(D31="","",VLOOKUP(G31,男子申込一覧表!$CH$6:$CN$207,7,0))</f>
        <v/>
      </c>
      <c r="F31" s="77" t="str">
        <f>IF(D31="","",VLOOKUP(G31,男子申込一覧表!$CH$6:$CS$207,12,0))</f>
        <v/>
      </c>
      <c r="G31" s="77" t="str">
        <f>IF(ISERROR(VLOOKUP($A31,男子申込一覧表!$AT$5:$AZ$207,3,0)),"",VLOOKUP($A31,男子申込一覧表!$AT$5:$AZ$207,3,0))</f>
        <v/>
      </c>
      <c r="H31" s="71" t="str">
        <f t="shared" si="0"/>
        <v/>
      </c>
      <c r="I31" s="71" t="str">
        <f t="shared" si="1"/>
        <v/>
      </c>
      <c r="J31" s="71" t="str">
        <f t="shared" si="14"/>
        <v/>
      </c>
      <c r="K31" s="71" t="str">
        <f t="shared" si="2"/>
        <v/>
      </c>
      <c r="L31" s="71" t="str">
        <f t="shared" si="3"/>
        <v/>
      </c>
      <c r="M31" s="71" t="str">
        <f t="shared" si="15"/>
        <v/>
      </c>
      <c r="N31" s="71" t="str">
        <f t="shared" si="4"/>
        <v/>
      </c>
      <c r="O31" s="71" t="str">
        <f t="shared" si="5"/>
        <v/>
      </c>
      <c r="P31" s="71" t="str">
        <f t="shared" si="16"/>
        <v/>
      </c>
      <c r="Q31" s="71" t="str">
        <f t="shared" si="6"/>
        <v/>
      </c>
      <c r="R31" s="71" t="str">
        <f t="shared" si="7"/>
        <v/>
      </c>
      <c r="S31" s="71" t="str">
        <f t="shared" si="17"/>
        <v/>
      </c>
      <c r="T31" s="71" t="str">
        <f t="shared" si="18"/>
        <v/>
      </c>
      <c r="U31" s="104" t="str">
        <f>IF(D31="","",VLOOKUP(G31,男子申込一覧表!$CH$6:$CO$207,8,0))</f>
        <v/>
      </c>
      <c r="V31" t="str">
        <f>IF(G31="","",VLOOKUP(G31,男子申込一覧表!$CH$6:$CM$207,6,0))</f>
        <v/>
      </c>
      <c r="W31" t="str">
        <f>VLOOKUP(G31,男子申込一覧表!$CH$6:$CL$207,2,0)</f>
        <v/>
      </c>
      <c r="X31">
        <f>VLOOKUP(G31,男子申込一覧表!$CH$6:$CL$207,3,0)</f>
        <v>0</v>
      </c>
      <c r="Y31" t="str">
        <f>VLOOKUP(G31,男子申込一覧表!$CH$6:$CL$207,4,0)</f>
        <v/>
      </c>
      <c r="Z31">
        <f>VLOOKUP(G31,男子申込一覧表!$CH$6:$CL$207,5,0)</f>
        <v>0</v>
      </c>
    </row>
    <row r="32" spans="1:37" ht="15" customHeight="1">
      <c r="A32">
        <v>28</v>
      </c>
      <c r="B32" s="176"/>
      <c r="C32" s="77" t="str">
        <f t="shared" si="12"/>
        <v/>
      </c>
      <c r="D32" s="77" t="str">
        <f t="shared" si="13"/>
        <v/>
      </c>
      <c r="E32" s="77" t="str">
        <f>IF(D32="","",VLOOKUP(G32,男子申込一覧表!$CH$6:$CN$207,7,0))</f>
        <v/>
      </c>
      <c r="F32" s="77" t="str">
        <f>IF(D32="","",VLOOKUP(G32,男子申込一覧表!$CH$6:$CS$207,12,0))</f>
        <v/>
      </c>
      <c r="G32" s="77" t="str">
        <f>IF(ISERROR(VLOOKUP($A32,男子申込一覧表!$AT$5:$AZ$207,3,0)),"",VLOOKUP($A32,男子申込一覧表!$AT$5:$AZ$207,3,0))</f>
        <v/>
      </c>
      <c r="H32" s="71" t="str">
        <f t="shared" si="0"/>
        <v/>
      </c>
      <c r="I32" s="71" t="str">
        <f t="shared" si="1"/>
        <v/>
      </c>
      <c r="J32" s="71" t="str">
        <f t="shared" si="14"/>
        <v/>
      </c>
      <c r="K32" s="71" t="str">
        <f t="shared" si="2"/>
        <v/>
      </c>
      <c r="L32" s="71" t="str">
        <f t="shared" si="3"/>
        <v/>
      </c>
      <c r="M32" s="71" t="str">
        <f t="shared" si="15"/>
        <v/>
      </c>
      <c r="N32" s="71" t="str">
        <f t="shared" si="4"/>
        <v/>
      </c>
      <c r="O32" s="71" t="str">
        <f t="shared" si="5"/>
        <v/>
      </c>
      <c r="P32" s="71" t="str">
        <f t="shared" si="16"/>
        <v/>
      </c>
      <c r="Q32" s="71" t="str">
        <f t="shared" si="6"/>
        <v/>
      </c>
      <c r="R32" s="71" t="str">
        <f t="shared" si="7"/>
        <v/>
      </c>
      <c r="S32" s="71" t="str">
        <f t="shared" si="17"/>
        <v/>
      </c>
      <c r="T32" s="71" t="str">
        <f t="shared" si="18"/>
        <v/>
      </c>
      <c r="U32" s="104" t="str">
        <f>IF(D32="","",VLOOKUP(G32,男子申込一覧表!$CH$6:$CO$207,8,0))</f>
        <v/>
      </c>
      <c r="V32" t="str">
        <f>IF(G32="","",VLOOKUP(G32,男子申込一覧表!$CH$6:$CM$207,6,0))</f>
        <v/>
      </c>
      <c r="W32" t="str">
        <f>VLOOKUP(G32,男子申込一覧表!$CH$6:$CL$207,2,0)</f>
        <v/>
      </c>
      <c r="X32">
        <f>VLOOKUP(G32,男子申込一覧表!$CH$6:$CL$207,3,0)</f>
        <v>0</v>
      </c>
      <c r="Y32" t="str">
        <f>VLOOKUP(G32,男子申込一覧表!$CH$6:$CL$207,4,0)</f>
        <v/>
      </c>
      <c r="Z32">
        <f>VLOOKUP(G32,男子申込一覧表!$CH$6:$CL$207,5,0)</f>
        <v>0</v>
      </c>
    </row>
    <row r="33" spans="1:26" ht="15" customHeight="1">
      <c r="A33">
        <v>29</v>
      </c>
      <c r="B33" s="176"/>
      <c r="C33" s="77" t="str">
        <f t="shared" si="12"/>
        <v/>
      </c>
      <c r="D33" s="77" t="str">
        <f t="shared" si="13"/>
        <v/>
      </c>
      <c r="E33" s="77" t="str">
        <f>IF(D33="","",VLOOKUP(G33,男子申込一覧表!$CH$6:$CN$207,7,0))</f>
        <v/>
      </c>
      <c r="F33" s="77" t="str">
        <f>IF(D33="","",VLOOKUP(G33,男子申込一覧表!$CH$6:$CS$207,12,0))</f>
        <v/>
      </c>
      <c r="G33" s="77" t="str">
        <f>IF(ISERROR(VLOOKUP($A33,男子申込一覧表!$AT$5:$AZ$207,3,0)),"",VLOOKUP($A33,男子申込一覧表!$AT$5:$AZ$207,3,0))</f>
        <v/>
      </c>
      <c r="H33" s="71" t="str">
        <f t="shared" si="0"/>
        <v/>
      </c>
      <c r="I33" s="71" t="str">
        <f t="shared" si="1"/>
        <v/>
      </c>
      <c r="J33" s="71" t="str">
        <f t="shared" si="14"/>
        <v/>
      </c>
      <c r="K33" s="71" t="str">
        <f t="shared" si="2"/>
        <v/>
      </c>
      <c r="L33" s="71" t="str">
        <f t="shared" si="3"/>
        <v/>
      </c>
      <c r="M33" s="71" t="str">
        <f t="shared" si="15"/>
        <v/>
      </c>
      <c r="N33" s="71" t="str">
        <f t="shared" si="4"/>
        <v/>
      </c>
      <c r="O33" s="71" t="str">
        <f t="shared" si="5"/>
        <v/>
      </c>
      <c r="P33" s="71" t="str">
        <f t="shared" si="16"/>
        <v/>
      </c>
      <c r="Q33" s="71" t="str">
        <f t="shared" si="6"/>
        <v/>
      </c>
      <c r="R33" s="71" t="str">
        <f t="shared" si="7"/>
        <v/>
      </c>
      <c r="S33" s="71" t="str">
        <f t="shared" si="17"/>
        <v/>
      </c>
      <c r="T33" s="71" t="str">
        <f t="shared" si="18"/>
        <v/>
      </c>
      <c r="U33" s="104" t="str">
        <f>IF(D33="","",VLOOKUP(G33,男子申込一覧表!$CH$6:$CO$207,8,0))</f>
        <v/>
      </c>
      <c r="V33" t="str">
        <f>IF(G33="","",VLOOKUP(G33,男子申込一覧表!$CH$6:$CM$207,6,0))</f>
        <v/>
      </c>
      <c r="W33" t="str">
        <f>VLOOKUP(G33,男子申込一覧表!$CH$6:$CL$207,2,0)</f>
        <v/>
      </c>
      <c r="X33">
        <f>VLOOKUP(G33,男子申込一覧表!$CH$6:$CL$207,3,0)</f>
        <v>0</v>
      </c>
      <c r="Y33" t="str">
        <f>VLOOKUP(G33,男子申込一覧表!$CH$6:$CL$207,4,0)</f>
        <v/>
      </c>
      <c r="Z33">
        <f>VLOOKUP(G33,男子申込一覧表!$CH$6:$CL$207,5,0)</f>
        <v>0</v>
      </c>
    </row>
    <row r="34" spans="1:26" ht="15" customHeight="1">
      <c r="A34">
        <v>30</v>
      </c>
      <c r="B34" s="176"/>
      <c r="C34" s="77" t="str">
        <f t="shared" si="12"/>
        <v/>
      </c>
      <c r="D34" s="77" t="str">
        <f t="shared" si="13"/>
        <v/>
      </c>
      <c r="E34" s="77" t="str">
        <f>IF(D34="","",VLOOKUP(G34,男子申込一覧表!$CH$6:$CN$207,7,0))</f>
        <v/>
      </c>
      <c r="F34" s="77" t="str">
        <f>IF(D34="","",VLOOKUP(G34,男子申込一覧表!$CH$6:$CS$207,12,0))</f>
        <v/>
      </c>
      <c r="G34" s="77" t="str">
        <f>IF(ISERROR(VLOOKUP($A34,男子申込一覧表!$AT$5:$AZ$207,3,0)),"",VLOOKUP($A34,男子申込一覧表!$AT$5:$AZ$207,3,0))</f>
        <v/>
      </c>
      <c r="H34" s="71" t="str">
        <f t="shared" si="0"/>
        <v/>
      </c>
      <c r="I34" s="71" t="str">
        <f t="shared" si="1"/>
        <v/>
      </c>
      <c r="J34" s="71" t="str">
        <f t="shared" si="14"/>
        <v/>
      </c>
      <c r="K34" s="71" t="str">
        <f t="shared" si="2"/>
        <v/>
      </c>
      <c r="L34" s="71" t="str">
        <f t="shared" si="3"/>
        <v/>
      </c>
      <c r="M34" s="71" t="str">
        <f t="shared" si="15"/>
        <v/>
      </c>
      <c r="N34" s="71" t="str">
        <f t="shared" si="4"/>
        <v/>
      </c>
      <c r="O34" s="71" t="str">
        <f t="shared" si="5"/>
        <v/>
      </c>
      <c r="P34" s="71" t="str">
        <f t="shared" si="16"/>
        <v/>
      </c>
      <c r="Q34" s="71" t="str">
        <f t="shared" si="6"/>
        <v/>
      </c>
      <c r="R34" s="71" t="str">
        <f t="shared" si="7"/>
        <v/>
      </c>
      <c r="S34" s="71" t="str">
        <f t="shared" si="17"/>
        <v/>
      </c>
      <c r="T34" s="71" t="str">
        <f t="shared" si="18"/>
        <v/>
      </c>
      <c r="U34" s="104" t="str">
        <f>IF(D34="","",VLOOKUP(G34,男子申込一覧表!$CH$6:$CO$207,8,0))</f>
        <v/>
      </c>
      <c r="V34" t="str">
        <f>IF(G34="","",VLOOKUP(G34,男子申込一覧表!$CH$6:$CM$207,6,0))</f>
        <v/>
      </c>
      <c r="W34" t="str">
        <f>VLOOKUP(G34,男子申込一覧表!$CH$6:$CL$207,2,0)</f>
        <v/>
      </c>
      <c r="X34">
        <f>VLOOKUP(G34,男子申込一覧表!$CH$6:$CL$207,3,0)</f>
        <v>0</v>
      </c>
      <c r="Y34" t="str">
        <f>VLOOKUP(G34,男子申込一覧表!$CH$6:$CL$207,4,0)</f>
        <v/>
      </c>
      <c r="Z34">
        <f>VLOOKUP(G34,男子申込一覧表!$CH$6:$CL$207,5,0)</f>
        <v>0</v>
      </c>
    </row>
    <row r="35" spans="1:26" ht="15" customHeight="1">
      <c r="A35">
        <v>31</v>
      </c>
      <c r="B35" s="176"/>
      <c r="C35" s="77" t="str">
        <f t="shared" si="12"/>
        <v/>
      </c>
      <c r="D35" s="77" t="str">
        <f t="shared" si="13"/>
        <v/>
      </c>
      <c r="E35" s="77" t="str">
        <f>IF(D35="","",VLOOKUP(G35,男子申込一覧表!$CH$6:$CN$207,7,0))</f>
        <v/>
      </c>
      <c r="F35" s="77" t="str">
        <f>IF(D35="","",VLOOKUP(G35,男子申込一覧表!$CH$6:$CS$207,12,0))</f>
        <v/>
      </c>
      <c r="G35" s="77" t="str">
        <f>IF(ISERROR(VLOOKUP($A35,男子申込一覧表!$AT$5:$AZ$207,3,0)),"",VLOOKUP($A35,男子申込一覧表!$AT$5:$AZ$207,3,0))</f>
        <v/>
      </c>
      <c r="H35" s="71" t="str">
        <f t="shared" si="0"/>
        <v/>
      </c>
      <c r="I35" s="71" t="str">
        <f t="shared" si="1"/>
        <v/>
      </c>
      <c r="J35" s="71" t="str">
        <f t="shared" si="14"/>
        <v/>
      </c>
      <c r="K35" s="71" t="str">
        <f t="shared" si="2"/>
        <v/>
      </c>
      <c r="L35" s="71" t="str">
        <f t="shared" si="3"/>
        <v/>
      </c>
      <c r="M35" s="71" t="str">
        <f t="shared" si="15"/>
        <v/>
      </c>
      <c r="N35" s="71" t="str">
        <f t="shared" si="4"/>
        <v/>
      </c>
      <c r="O35" s="71" t="str">
        <f t="shared" si="5"/>
        <v/>
      </c>
      <c r="P35" s="71" t="str">
        <f t="shared" si="16"/>
        <v/>
      </c>
      <c r="Q35" s="71" t="str">
        <f t="shared" si="6"/>
        <v/>
      </c>
      <c r="R35" s="71" t="str">
        <f t="shared" si="7"/>
        <v/>
      </c>
      <c r="S35" s="71" t="str">
        <f t="shared" si="17"/>
        <v/>
      </c>
      <c r="T35" s="71" t="str">
        <f t="shared" si="18"/>
        <v/>
      </c>
      <c r="U35" s="104" t="str">
        <f>IF(D35="","",VLOOKUP(G35,男子申込一覧表!$CH$6:$CO$207,8,0))</f>
        <v/>
      </c>
      <c r="V35" t="str">
        <f>IF(G35="","",VLOOKUP(G35,男子申込一覧表!$CH$6:$CM$207,6,0))</f>
        <v/>
      </c>
      <c r="W35" t="str">
        <f>VLOOKUP(G35,男子申込一覧表!$CH$6:$CL$207,2,0)</f>
        <v/>
      </c>
      <c r="X35">
        <f>VLOOKUP(G35,男子申込一覧表!$CH$6:$CL$207,3,0)</f>
        <v>0</v>
      </c>
      <c r="Y35" t="str">
        <f>VLOOKUP(G35,男子申込一覧表!$CH$6:$CL$207,4,0)</f>
        <v/>
      </c>
      <c r="Z35">
        <f>VLOOKUP(G35,男子申込一覧表!$CH$6:$CL$207,5,0)</f>
        <v>0</v>
      </c>
    </row>
    <row r="36" spans="1:26" ht="15" customHeight="1">
      <c r="A36">
        <v>32</v>
      </c>
      <c r="B36" s="176"/>
      <c r="C36" s="77" t="str">
        <f t="shared" si="12"/>
        <v/>
      </c>
      <c r="D36" s="77" t="str">
        <f t="shared" si="13"/>
        <v/>
      </c>
      <c r="E36" s="77" t="str">
        <f>IF(D36="","",VLOOKUP(G36,男子申込一覧表!$CH$6:$CN$207,7,0))</f>
        <v/>
      </c>
      <c r="F36" s="77" t="str">
        <f>IF(D36="","",VLOOKUP(G36,男子申込一覧表!$CH$6:$CS$207,12,0))</f>
        <v/>
      </c>
      <c r="G36" s="77" t="str">
        <f>IF(ISERROR(VLOOKUP($A36,男子申込一覧表!$AT$5:$AZ$207,3,0)),"",VLOOKUP($A36,男子申込一覧表!$AT$5:$AZ$207,3,0))</f>
        <v/>
      </c>
      <c r="H36" s="71" t="str">
        <f t="shared" si="0"/>
        <v/>
      </c>
      <c r="I36" s="71" t="str">
        <f t="shared" si="1"/>
        <v/>
      </c>
      <c r="J36" s="71" t="str">
        <f t="shared" si="14"/>
        <v/>
      </c>
      <c r="K36" s="71" t="str">
        <f t="shared" si="2"/>
        <v/>
      </c>
      <c r="L36" s="71" t="str">
        <f t="shared" si="3"/>
        <v/>
      </c>
      <c r="M36" s="71" t="str">
        <f t="shared" si="15"/>
        <v/>
      </c>
      <c r="N36" s="71" t="str">
        <f t="shared" si="4"/>
        <v/>
      </c>
      <c r="O36" s="71" t="str">
        <f t="shared" si="5"/>
        <v/>
      </c>
      <c r="P36" s="71" t="str">
        <f t="shared" si="16"/>
        <v/>
      </c>
      <c r="Q36" s="71" t="str">
        <f t="shared" si="6"/>
        <v/>
      </c>
      <c r="R36" s="71" t="str">
        <f t="shared" si="7"/>
        <v/>
      </c>
      <c r="S36" s="71" t="str">
        <f t="shared" si="17"/>
        <v/>
      </c>
      <c r="T36" s="71" t="str">
        <f t="shared" si="18"/>
        <v/>
      </c>
      <c r="U36" s="104" t="str">
        <f>IF(D36="","",VLOOKUP(G36,男子申込一覧表!$CH$6:$CO$207,8,0))</f>
        <v/>
      </c>
      <c r="V36" t="str">
        <f>IF(G36="","",VLOOKUP(G36,男子申込一覧表!$CH$6:$CM$207,6,0))</f>
        <v/>
      </c>
      <c r="W36" t="str">
        <f>VLOOKUP(G36,男子申込一覧表!$CH$6:$CL$207,2,0)</f>
        <v/>
      </c>
      <c r="X36">
        <f>VLOOKUP(G36,男子申込一覧表!$CH$6:$CL$207,3,0)</f>
        <v>0</v>
      </c>
      <c r="Y36" t="str">
        <f>VLOOKUP(G36,男子申込一覧表!$CH$6:$CL$207,4,0)</f>
        <v/>
      </c>
      <c r="Z36">
        <f>VLOOKUP(G36,男子申込一覧表!$CH$6:$CL$207,5,0)</f>
        <v>0</v>
      </c>
    </row>
    <row r="37" spans="1:26" ht="15" customHeight="1">
      <c r="A37">
        <v>33</v>
      </c>
      <c r="B37" s="176"/>
      <c r="C37" s="77" t="str">
        <f t="shared" si="12"/>
        <v/>
      </c>
      <c r="D37" s="77" t="str">
        <f t="shared" si="13"/>
        <v/>
      </c>
      <c r="E37" s="77" t="str">
        <f>IF(D37="","",VLOOKUP(G37,男子申込一覧表!$CH$6:$CN$207,7,0))</f>
        <v/>
      </c>
      <c r="F37" s="77" t="str">
        <f>IF(D37="","",VLOOKUP(G37,男子申込一覧表!$CH$6:$CS$207,12,0))</f>
        <v/>
      </c>
      <c r="G37" s="77" t="str">
        <f>IF(ISERROR(VLOOKUP($A37,男子申込一覧表!$AT$5:$AZ$207,3,0)),"",VLOOKUP($A37,男子申込一覧表!$AT$5:$AZ$207,3,0))</f>
        <v/>
      </c>
      <c r="H37" s="71" t="str">
        <f t="shared" ref="H37:H68" si="19">IF($W37=1,E37&amp;$X37,"")</f>
        <v/>
      </c>
      <c r="I37" s="71" t="str">
        <f t="shared" ref="I37:I68" si="20">IF($Y37=1,E37&amp;$Z37,"")</f>
        <v/>
      </c>
      <c r="J37" s="71" t="str">
        <f t="shared" si="14"/>
        <v/>
      </c>
      <c r="K37" s="71" t="str">
        <f t="shared" ref="K37:K68" si="21">IF($W37=2,E37&amp;$X37,"")</f>
        <v/>
      </c>
      <c r="L37" s="71" t="str">
        <f t="shared" ref="L37:L68" si="22">IF($Y37=2,E37&amp;$Z37,"")</f>
        <v/>
      </c>
      <c r="M37" s="71" t="str">
        <f t="shared" si="15"/>
        <v/>
      </c>
      <c r="N37" s="71" t="str">
        <f t="shared" ref="N37:N68" si="23">IF($W37=3,E37&amp;$X37,"")</f>
        <v/>
      </c>
      <c r="O37" s="71" t="str">
        <f t="shared" ref="O37:O68" si="24">IF($Y37=3,E37&amp;$Z37,"")</f>
        <v/>
      </c>
      <c r="P37" s="71" t="str">
        <f t="shared" si="16"/>
        <v/>
      </c>
      <c r="Q37" s="71" t="str">
        <f t="shared" ref="Q37:Q68" si="25">IF($W37=4,E37&amp;$X37,"")</f>
        <v/>
      </c>
      <c r="R37" s="71" t="str">
        <f t="shared" ref="R37:R68" si="26">IF($Y37=4,E37&amp;$Z37,"")</f>
        <v/>
      </c>
      <c r="S37" s="71" t="str">
        <f t="shared" si="17"/>
        <v/>
      </c>
      <c r="T37" s="71" t="str">
        <f t="shared" si="18"/>
        <v/>
      </c>
      <c r="U37" s="104" t="str">
        <f>IF(D37="","",VLOOKUP(G37,男子申込一覧表!$CH$6:$CO$207,8,0))</f>
        <v/>
      </c>
      <c r="V37" t="str">
        <f>IF(G37="","",VLOOKUP(G37,男子申込一覧表!$CH$6:$CM$207,6,0))</f>
        <v/>
      </c>
      <c r="W37" t="str">
        <f>VLOOKUP(G37,男子申込一覧表!$CH$6:$CL$207,2,0)</f>
        <v/>
      </c>
      <c r="X37">
        <f>VLOOKUP(G37,男子申込一覧表!$CH$6:$CL$207,3,0)</f>
        <v>0</v>
      </c>
      <c r="Y37" t="str">
        <f>VLOOKUP(G37,男子申込一覧表!$CH$6:$CL$207,4,0)</f>
        <v/>
      </c>
      <c r="Z37">
        <f>VLOOKUP(G37,男子申込一覧表!$CH$6:$CL$207,5,0)</f>
        <v>0</v>
      </c>
    </row>
    <row r="38" spans="1:26" ht="15" customHeight="1">
      <c r="A38">
        <v>34</v>
      </c>
      <c r="B38" s="176"/>
      <c r="C38" s="77" t="str">
        <f t="shared" ref="C38:C69" si="27">IF(G38="","",C37+1)</f>
        <v/>
      </c>
      <c r="D38" s="77" t="str">
        <f t="shared" si="13"/>
        <v/>
      </c>
      <c r="E38" s="77" t="str">
        <f>IF(D38="","",VLOOKUP(G38,男子申込一覧表!$CH$6:$CN$207,7,0))</f>
        <v/>
      </c>
      <c r="F38" s="77" t="str">
        <f>IF(D38="","",VLOOKUP(G38,男子申込一覧表!$CH$6:$CS$207,12,0))</f>
        <v/>
      </c>
      <c r="G38" s="77" t="str">
        <f>IF(ISERROR(VLOOKUP($A38,男子申込一覧表!$AT$5:$AZ$207,3,0)),"",VLOOKUP($A38,男子申込一覧表!$AT$5:$AZ$207,3,0))</f>
        <v/>
      </c>
      <c r="H38" s="71" t="str">
        <f t="shared" si="19"/>
        <v/>
      </c>
      <c r="I38" s="71" t="str">
        <f t="shared" si="20"/>
        <v/>
      </c>
      <c r="J38" s="71" t="str">
        <f t="shared" si="14"/>
        <v/>
      </c>
      <c r="K38" s="71" t="str">
        <f t="shared" si="21"/>
        <v/>
      </c>
      <c r="L38" s="71" t="str">
        <f t="shared" si="22"/>
        <v/>
      </c>
      <c r="M38" s="71" t="str">
        <f t="shared" si="15"/>
        <v/>
      </c>
      <c r="N38" s="71" t="str">
        <f t="shared" si="23"/>
        <v/>
      </c>
      <c r="O38" s="71" t="str">
        <f t="shared" si="24"/>
        <v/>
      </c>
      <c r="P38" s="71" t="str">
        <f t="shared" si="16"/>
        <v/>
      </c>
      <c r="Q38" s="71" t="str">
        <f t="shared" si="25"/>
        <v/>
      </c>
      <c r="R38" s="71" t="str">
        <f t="shared" si="26"/>
        <v/>
      </c>
      <c r="S38" s="71" t="str">
        <f t="shared" si="17"/>
        <v/>
      </c>
      <c r="T38" s="71" t="str">
        <f t="shared" si="18"/>
        <v/>
      </c>
      <c r="U38" s="104" t="str">
        <f>IF(D38="","",VLOOKUP(G38,男子申込一覧表!$CH$6:$CO$207,8,0))</f>
        <v/>
      </c>
      <c r="V38" t="str">
        <f>IF(G38="","",VLOOKUP(G38,男子申込一覧表!$CH$6:$CM$207,6,0))</f>
        <v/>
      </c>
      <c r="W38" t="str">
        <f>VLOOKUP(G38,男子申込一覧表!$CH$6:$CL$207,2,0)</f>
        <v/>
      </c>
      <c r="X38">
        <f>VLOOKUP(G38,男子申込一覧表!$CH$6:$CL$207,3,0)</f>
        <v>0</v>
      </c>
      <c r="Y38" t="str">
        <f>VLOOKUP(G38,男子申込一覧表!$CH$6:$CL$207,4,0)</f>
        <v/>
      </c>
      <c r="Z38">
        <f>VLOOKUP(G38,男子申込一覧表!$CH$6:$CL$207,5,0)</f>
        <v>0</v>
      </c>
    </row>
    <row r="39" spans="1:26" ht="15" customHeight="1">
      <c r="A39">
        <v>35</v>
      </c>
      <c r="B39" s="176"/>
      <c r="C39" s="77" t="str">
        <f t="shared" si="27"/>
        <v/>
      </c>
      <c r="D39" s="77" t="str">
        <f t="shared" si="13"/>
        <v/>
      </c>
      <c r="E39" s="77" t="str">
        <f>IF(D39="","",VLOOKUP(G39,男子申込一覧表!$CH$6:$CN$207,7,0))</f>
        <v/>
      </c>
      <c r="F39" s="77" t="str">
        <f>IF(D39="","",VLOOKUP(G39,男子申込一覧表!$CH$6:$CS$207,12,0))</f>
        <v/>
      </c>
      <c r="G39" s="77" t="str">
        <f>IF(ISERROR(VLOOKUP($A39,男子申込一覧表!$AT$5:$AZ$207,3,0)),"",VLOOKUP($A39,男子申込一覧表!$AT$5:$AZ$207,3,0))</f>
        <v/>
      </c>
      <c r="H39" s="71" t="str">
        <f t="shared" si="19"/>
        <v/>
      </c>
      <c r="I39" s="71" t="str">
        <f t="shared" si="20"/>
        <v/>
      </c>
      <c r="J39" s="71" t="str">
        <f t="shared" si="14"/>
        <v/>
      </c>
      <c r="K39" s="71" t="str">
        <f t="shared" si="21"/>
        <v/>
      </c>
      <c r="L39" s="71" t="str">
        <f t="shared" si="22"/>
        <v/>
      </c>
      <c r="M39" s="71" t="str">
        <f t="shared" si="15"/>
        <v/>
      </c>
      <c r="N39" s="71" t="str">
        <f t="shared" si="23"/>
        <v/>
      </c>
      <c r="O39" s="71" t="str">
        <f t="shared" si="24"/>
        <v/>
      </c>
      <c r="P39" s="71" t="str">
        <f t="shared" si="16"/>
        <v/>
      </c>
      <c r="Q39" s="71" t="str">
        <f t="shared" si="25"/>
        <v/>
      </c>
      <c r="R39" s="71" t="str">
        <f t="shared" si="26"/>
        <v/>
      </c>
      <c r="S39" s="71" t="str">
        <f t="shared" si="17"/>
        <v/>
      </c>
      <c r="T39" s="71" t="str">
        <f t="shared" si="18"/>
        <v/>
      </c>
      <c r="U39" s="104" t="str">
        <f>IF(D39="","",VLOOKUP(G39,男子申込一覧表!$CH$6:$CO$207,8,0))</f>
        <v/>
      </c>
      <c r="V39" t="str">
        <f>IF(G39="","",VLOOKUP(G39,男子申込一覧表!$CH$6:$CM$207,6,0))</f>
        <v/>
      </c>
      <c r="W39" t="str">
        <f>VLOOKUP(G39,男子申込一覧表!$CH$6:$CL$207,2,0)</f>
        <v/>
      </c>
      <c r="X39">
        <f>VLOOKUP(G39,男子申込一覧表!$CH$6:$CL$207,3,0)</f>
        <v>0</v>
      </c>
      <c r="Y39" t="str">
        <f>VLOOKUP(G39,男子申込一覧表!$CH$6:$CL$207,4,0)</f>
        <v/>
      </c>
      <c r="Z39">
        <f>VLOOKUP(G39,男子申込一覧表!$CH$6:$CL$207,5,0)</f>
        <v>0</v>
      </c>
    </row>
    <row r="40" spans="1:26" ht="15" customHeight="1">
      <c r="A40">
        <v>36</v>
      </c>
      <c r="B40" s="176"/>
      <c r="C40" s="77" t="str">
        <f t="shared" si="27"/>
        <v/>
      </c>
      <c r="D40" s="77" t="str">
        <f t="shared" si="13"/>
        <v/>
      </c>
      <c r="E40" s="77" t="str">
        <f>IF(D40="","",VLOOKUP(G40,男子申込一覧表!$CH$6:$CN$207,7,0))</f>
        <v/>
      </c>
      <c r="F40" s="77" t="str">
        <f>IF(D40="","",VLOOKUP(G40,男子申込一覧表!$CH$6:$CS$207,12,0))</f>
        <v/>
      </c>
      <c r="G40" s="77" t="str">
        <f>IF(ISERROR(VLOOKUP($A40,男子申込一覧表!$AT$5:$AZ$207,3,0)),"",VLOOKUP($A40,男子申込一覧表!$AT$5:$AZ$207,3,0))</f>
        <v/>
      </c>
      <c r="H40" s="71" t="str">
        <f t="shared" si="19"/>
        <v/>
      </c>
      <c r="I40" s="71" t="str">
        <f t="shared" si="20"/>
        <v/>
      </c>
      <c r="J40" s="71" t="str">
        <f t="shared" si="14"/>
        <v/>
      </c>
      <c r="K40" s="71" t="str">
        <f t="shared" si="21"/>
        <v/>
      </c>
      <c r="L40" s="71" t="str">
        <f t="shared" si="22"/>
        <v/>
      </c>
      <c r="M40" s="71" t="str">
        <f t="shared" si="15"/>
        <v/>
      </c>
      <c r="N40" s="71" t="str">
        <f t="shared" si="23"/>
        <v/>
      </c>
      <c r="O40" s="71" t="str">
        <f t="shared" si="24"/>
        <v/>
      </c>
      <c r="P40" s="71" t="str">
        <f t="shared" si="16"/>
        <v/>
      </c>
      <c r="Q40" s="71" t="str">
        <f t="shared" si="25"/>
        <v/>
      </c>
      <c r="R40" s="71" t="str">
        <f t="shared" si="26"/>
        <v/>
      </c>
      <c r="S40" s="71" t="str">
        <f t="shared" si="17"/>
        <v/>
      </c>
      <c r="T40" s="71" t="str">
        <f t="shared" si="18"/>
        <v/>
      </c>
      <c r="U40" s="104" t="str">
        <f>IF(D40="","",VLOOKUP(G40,男子申込一覧表!$CH$6:$CO$207,8,0))</f>
        <v/>
      </c>
      <c r="V40" t="str">
        <f>IF(G40="","",VLOOKUP(G40,男子申込一覧表!$CH$6:$CM$207,6,0))</f>
        <v/>
      </c>
      <c r="W40" t="str">
        <f>VLOOKUP(G40,男子申込一覧表!$CH$6:$CL$207,2,0)</f>
        <v/>
      </c>
      <c r="X40">
        <f>VLOOKUP(G40,男子申込一覧表!$CH$6:$CL$207,3,0)</f>
        <v>0</v>
      </c>
      <c r="Y40" t="str">
        <f>VLOOKUP(G40,男子申込一覧表!$CH$6:$CL$207,4,0)</f>
        <v/>
      </c>
      <c r="Z40">
        <f>VLOOKUP(G40,男子申込一覧表!$CH$6:$CL$207,5,0)</f>
        <v>0</v>
      </c>
    </row>
    <row r="41" spans="1:26" ht="15" customHeight="1">
      <c r="A41">
        <v>37</v>
      </c>
      <c r="B41" s="176"/>
      <c r="C41" s="77" t="str">
        <f t="shared" si="27"/>
        <v/>
      </c>
      <c r="D41" s="77" t="str">
        <f t="shared" si="13"/>
        <v/>
      </c>
      <c r="E41" s="77" t="str">
        <f>IF(D41="","",VLOOKUP(G41,男子申込一覧表!$CH$6:$CN$207,7,0))</f>
        <v/>
      </c>
      <c r="F41" s="77" t="str">
        <f>IF(D41="","",VLOOKUP(G41,男子申込一覧表!$CH$6:$CS$207,12,0))</f>
        <v/>
      </c>
      <c r="G41" s="77" t="str">
        <f>IF(ISERROR(VLOOKUP($A41,男子申込一覧表!$AT$5:$AZ$207,3,0)),"",VLOOKUP($A41,男子申込一覧表!$AT$5:$AZ$207,3,0))</f>
        <v/>
      </c>
      <c r="H41" s="71" t="str">
        <f t="shared" si="19"/>
        <v/>
      </c>
      <c r="I41" s="71" t="str">
        <f t="shared" si="20"/>
        <v/>
      </c>
      <c r="J41" s="71" t="str">
        <f t="shared" si="14"/>
        <v/>
      </c>
      <c r="K41" s="71" t="str">
        <f t="shared" si="21"/>
        <v/>
      </c>
      <c r="L41" s="71" t="str">
        <f t="shared" si="22"/>
        <v/>
      </c>
      <c r="M41" s="71" t="str">
        <f t="shared" si="15"/>
        <v/>
      </c>
      <c r="N41" s="71" t="str">
        <f t="shared" si="23"/>
        <v/>
      </c>
      <c r="O41" s="71" t="str">
        <f t="shared" si="24"/>
        <v/>
      </c>
      <c r="P41" s="71" t="str">
        <f t="shared" si="16"/>
        <v/>
      </c>
      <c r="Q41" s="71" t="str">
        <f t="shared" si="25"/>
        <v/>
      </c>
      <c r="R41" s="71" t="str">
        <f t="shared" si="26"/>
        <v/>
      </c>
      <c r="S41" s="71" t="str">
        <f t="shared" si="17"/>
        <v/>
      </c>
      <c r="T41" s="71" t="str">
        <f t="shared" si="18"/>
        <v/>
      </c>
      <c r="U41" s="104" t="str">
        <f>IF(D41="","",VLOOKUP(G41,男子申込一覧表!$CH$6:$CO$207,8,0))</f>
        <v/>
      </c>
      <c r="V41" t="str">
        <f>IF(G41="","",VLOOKUP(G41,男子申込一覧表!$CH$6:$CM$207,6,0))</f>
        <v/>
      </c>
      <c r="W41" t="str">
        <f>VLOOKUP(G41,男子申込一覧表!$CH$6:$CL$207,2,0)</f>
        <v/>
      </c>
      <c r="X41">
        <f>VLOOKUP(G41,男子申込一覧表!$CH$6:$CL$207,3,0)</f>
        <v>0</v>
      </c>
      <c r="Y41" t="str">
        <f>VLOOKUP(G41,男子申込一覧表!$CH$6:$CL$207,4,0)</f>
        <v/>
      </c>
      <c r="Z41">
        <f>VLOOKUP(G41,男子申込一覧表!$CH$6:$CL$207,5,0)</f>
        <v>0</v>
      </c>
    </row>
    <row r="42" spans="1:26" ht="15" customHeight="1">
      <c r="A42">
        <v>38</v>
      </c>
      <c r="B42" s="176"/>
      <c r="C42" s="77" t="str">
        <f t="shared" si="27"/>
        <v/>
      </c>
      <c r="D42" s="77" t="str">
        <f t="shared" si="13"/>
        <v/>
      </c>
      <c r="E42" s="77" t="str">
        <f>IF(D42="","",VLOOKUP(G42,男子申込一覧表!$CH$6:$CN$207,7,0))</f>
        <v/>
      </c>
      <c r="F42" s="77" t="str">
        <f>IF(D42="","",VLOOKUP(G42,男子申込一覧表!$CH$6:$CS$207,12,0))</f>
        <v/>
      </c>
      <c r="G42" s="77" t="str">
        <f>IF(ISERROR(VLOOKUP($A42,男子申込一覧表!$AT$5:$AZ$207,3,0)),"",VLOOKUP($A42,男子申込一覧表!$AT$5:$AZ$207,3,0))</f>
        <v/>
      </c>
      <c r="H42" s="71" t="str">
        <f t="shared" si="19"/>
        <v/>
      </c>
      <c r="I42" s="71" t="str">
        <f t="shared" si="20"/>
        <v/>
      </c>
      <c r="J42" s="71" t="str">
        <f t="shared" si="14"/>
        <v/>
      </c>
      <c r="K42" s="71" t="str">
        <f t="shared" si="21"/>
        <v/>
      </c>
      <c r="L42" s="71" t="str">
        <f t="shared" si="22"/>
        <v/>
      </c>
      <c r="M42" s="71" t="str">
        <f t="shared" si="15"/>
        <v/>
      </c>
      <c r="N42" s="71" t="str">
        <f t="shared" si="23"/>
        <v/>
      </c>
      <c r="O42" s="71" t="str">
        <f t="shared" si="24"/>
        <v/>
      </c>
      <c r="P42" s="71" t="str">
        <f t="shared" si="16"/>
        <v/>
      </c>
      <c r="Q42" s="71" t="str">
        <f t="shared" si="25"/>
        <v/>
      </c>
      <c r="R42" s="71" t="str">
        <f t="shared" si="26"/>
        <v/>
      </c>
      <c r="S42" s="71" t="str">
        <f t="shared" si="17"/>
        <v/>
      </c>
      <c r="T42" s="71" t="str">
        <f t="shared" si="18"/>
        <v/>
      </c>
      <c r="U42" s="104" t="str">
        <f>IF(D42="","",VLOOKUP(G42,男子申込一覧表!$CH$6:$CO$207,8,0))</f>
        <v/>
      </c>
      <c r="V42" t="str">
        <f>IF(G42="","",VLOOKUP(G42,男子申込一覧表!$CH$6:$CM$207,6,0))</f>
        <v/>
      </c>
      <c r="W42" t="str">
        <f>VLOOKUP(G42,男子申込一覧表!$CH$6:$CL$207,2,0)</f>
        <v/>
      </c>
      <c r="X42">
        <f>VLOOKUP(G42,男子申込一覧表!$CH$6:$CL$207,3,0)</f>
        <v>0</v>
      </c>
      <c r="Y42" t="str">
        <f>VLOOKUP(G42,男子申込一覧表!$CH$6:$CL$207,4,0)</f>
        <v/>
      </c>
      <c r="Z42">
        <f>VLOOKUP(G42,男子申込一覧表!$CH$6:$CL$207,5,0)</f>
        <v>0</v>
      </c>
    </row>
    <row r="43" spans="1:26" ht="15" customHeight="1">
      <c r="A43">
        <v>39</v>
      </c>
      <c r="B43" s="176"/>
      <c r="C43" s="77" t="str">
        <f t="shared" si="27"/>
        <v/>
      </c>
      <c r="D43" s="77" t="str">
        <f t="shared" si="13"/>
        <v/>
      </c>
      <c r="E43" s="77" t="str">
        <f>IF(D43="","",VLOOKUP(G43,男子申込一覧表!$CH$6:$CN$207,7,0))</f>
        <v/>
      </c>
      <c r="F43" s="77" t="str">
        <f>IF(D43="","",VLOOKUP(G43,男子申込一覧表!$CH$6:$CS$207,12,0))</f>
        <v/>
      </c>
      <c r="G43" s="77" t="str">
        <f>IF(ISERROR(VLOOKUP($A43,男子申込一覧表!$AT$5:$AZ$207,3,0)),"",VLOOKUP($A43,男子申込一覧表!$AT$5:$AZ$207,3,0))</f>
        <v/>
      </c>
      <c r="H43" s="71" t="str">
        <f t="shared" si="19"/>
        <v/>
      </c>
      <c r="I43" s="71" t="str">
        <f t="shared" si="20"/>
        <v/>
      </c>
      <c r="J43" s="71" t="str">
        <f t="shared" si="14"/>
        <v/>
      </c>
      <c r="K43" s="71" t="str">
        <f t="shared" si="21"/>
        <v/>
      </c>
      <c r="L43" s="71" t="str">
        <f t="shared" si="22"/>
        <v/>
      </c>
      <c r="M43" s="71" t="str">
        <f t="shared" si="15"/>
        <v/>
      </c>
      <c r="N43" s="71" t="str">
        <f t="shared" si="23"/>
        <v/>
      </c>
      <c r="O43" s="71" t="str">
        <f t="shared" si="24"/>
        <v/>
      </c>
      <c r="P43" s="71" t="str">
        <f t="shared" si="16"/>
        <v/>
      </c>
      <c r="Q43" s="71" t="str">
        <f t="shared" si="25"/>
        <v/>
      </c>
      <c r="R43" s="71" t="str">
        <f t="shared" si="26"/>
        <v/>
      </c>
      <c r="S43" s="71" t="str">
        <f t="shared" si="17"/>
        <v/>
      </c>
      <c r="T43" s="71" t="str">
        <f t="shared" si="18"/>
        <v/>
      </c>
      <c r="U43" s="104" t="str">
        <f>IF(D43="","",VLOOKUP(G43,男子申込一覧表!$CH$6:$CO$207,8,0))</f>
        <v/>
      </c>
      <c r="V43" t="str">
        <f>IF(G43="","",VLOOKUP(G43,男子申込一覧表!$CH$6:$CM$207,6,0))</f>
        <v/>
      </c>
      <c r="W43" t="str">
        <f>VLOOKUP(G43,男子申込一覧表!$CH$6:$CL$207,2,0)</f>
        <v/>
      </c>
      <c r="X43">
        <f>VLOOKUP(G43,男子申込一覧表!$CH$6:$CL$207,3,0)</f>
        <v>0</v>
      </c>
      <c r="Y43" t="str">
        <f>VLOOKUP(G43,男子申込一覧表!$CH$6:$CL$207,4,0)</f>
        <v/>
      </c>
      <c r="Z43">
        <f>VLOOKUP(G43,男子申込一覧表!$CH$6:$CL$207,5,0)</f>
        <v>0</v>
      </c>
    </row>
    <row r="44" spans="1:26" ht="15" customHeight="1">
      <c r="A44">
        <v>40</v>
      </c>
      <c r="B44" s="176"/>
      <c r="C44" s="77" t="str">
        <f t="shared" si="27"/>
        <v/>
      </c>
      <c r="D44" s="77" t="str">
        <f t="shared" si="13"/>
        <v/>
      </c>
      <c r="E44" s="77" t="str">
        <f>IF(D44="","",VLOOKUP(G44,男子申込一覧表!$CH$6:$CN$207,7,0))</f>
        <v/>
      </c>
      <c r="F44" s="77" t="str">
        <f>IF(D44="","",VLOOKUP(G44,男子申込一覧表!$CH$6:$CS$207,12,0))</f>
        <v/>
      </c>
      <c r="G44" s="77" t="str">
        <f>IF(ISERROR(VLOOKUP($A44,男子申込一覧表!$AT$5:$AZ$207,3,0)),"",VLOOKUP($A44,男子申込一覧表!$AT$5:$AZ$207,3,0))</f>
        <v/>
      </c>
      <c r="H44" s="71" t="str">
        <f t="shared" si="19"/>
        <v/>
      </c>
      <c r="I44" s="71" t="str">
        <f t="shared" si="20"/>
        <v/>
      </c>
      <c r="J44" s="71" t="str">
        <f t="shared" si="14"/>
        <v/>
      </c>
      <c r="K44" s="71" t="str">
        <f t="shared" si="21"/>
        <v/>
      </c>
      <c r="L44" s="71" t="str">
        <f t="shared" si="22"/>
        <v/>
      </c>
      <c r="M44" s="71" t="str">
        <f t="shared" si="15"/>
        <v/>
      </c>
      <c r="N44" s="71" t="str">
        <f t="shared" si="23"/>
        <v/>
      </c>
      <c r="O44" s="71" t="str">
        <f t="shared" si="24"/>
        <v/>
      </c>
      <c r="P44" s="71" t="str">
        <f t="shared" si="16"/>
        <v/>
      </c>
      <c r="Q44" s="71" t="str">
        <f t="shared" si="25"/>
        <v/>
      </c>
      <c r="R44" s="71" t="str">
        <f t="shared" si="26"/>
        <v/>
      </c>
      <c r="S44" s="71" t="str">
        <f t="shared" si="17"/>
        <v/>
      </c>
      <c r="T44" s="71" t="str">
        <f t="shared" si="18"/>
        <v/>
      </c>
      <c r="U44" s="104" t="str">
        <f>IF(D44="","",VLOOKUP(G44,男子申込一覧表!$CH$6:$CO$207,8,0))</f>
        <v/>
      </c>
      <c r="V44" t="str">
        <f>IF(G44="","",VLOOKUP(G44,男子申込一覧表!$CH$6:$CM$207,6,0))</f>
        <v/>
      </c>
      <c r="W44" t="str">
        <f>VLOOKUP(G44,男子申込一覧表!$CH$6:$CL$207,2,0)</f>
        <v/>
      </c>
      <c r="X44">
        <f>VLOOKUP(G44,男子申込一覧表!$CH$6:$CL$207,3,0)</f>
        <v>0</v>
      </c>
      <c r="Y44" t="str">
        <f>VLOOKUP(G44,男子申込一覧表!$CH$6:$CL$207,4,0)</f>
        <v/>
      </c>
      <c r="Z44">
        <f>VLOOKUP(G44,男子申込一覧表!$CH$6:$CL$207,5,0)</f>
        <v>0</v>
      </c>
    </row>
    <row r="45" spans="1:26" ht="15" customHeight="1">
      <c r="A45">
        <v>41</v>
      </c>
      <c r="B45" s="176"/>
      <c r="C45" s="77" t="str">
        <f t="shared" si="27"/>
        <v/>
      </c>
      <c r="D45" s="77" t="str">
        <f t="shared" si="13"/>
        <v/>
      </c>
      <c r="E45" s="77" t="str">
        <f>IF(D45="","",VLOOKUP(G45,男子申込一覧表!$CH$6:$CN$207,7,0))</f>
        <v/>
      </c>
      <c r="F45" s="77" t="str">
        <f>IF(D45="","",VLOOKUP(G45,男子申込一覧表!$CH$6:$CS$207,12,0))</f>
        <v/>
      </c>
      <c r="G45" s="77" t="str">
        <f>IF(ISERROR(VLOOKUP($A45,男子申込一覧表!$AT$5:$AZ$207,3,0)),"",VLOOKUP($A45,男子申込一覧表!$AT$5:$AZ$207,3,0))</f>
        <v/>
      </c>
      <c r="H45" s="71" t="str">
        <f t="shared" si="19"/>
        <v/>
      </c>
      <c r="I45" s="71" t="str">
        <f t="shared" si="20"/>
        <v/>
      </c>
      <c r="J45" s="71" t="str">
        <f t="shared" si="14"/>
        <v/>
      </c>
      <c r="K45" s="71" t="str">
        <f t="shared" si="21"/>
        <v/>
      </c>
      <c r="L45" s="71" t="str">
        <f t="shared" si="22"/>
        <v/>
      </c>
      <c r="M45" s="71" t="str">
        <f t="shared" si="15"/>
        <v/>
      </c>
      <c r="N45" s="71" t="str">
        <f t="shared" si="23"/>
        <v/>
      </c>
      <c r="O45" s="71" t="str">
        <f t="shared" si="24"/>
        <v/>
      </c>
      <c r="P45" s="71" t="str">
        <f t="shared" si="16"/>
        <v/>
      </c>
      <c r="Q45" s="71" t="str">
        <f t="shared" si="25"/>
        <v/>
      </c>
      <c r="R45" s="71" t="str">
        <f t="shared" si="26"/>
        <v/>
      </c>
      <c r="S45" s="71" t="str">
        <f t="shared" si="17"/>
        <v/>
      </c>
      <c r="T45" s="71" t="str">
        <f t="shared" si="18"/>
        <v/>
      </c>
      <c r="U45" s="104" t="str">
        <f>IF(D45="","",VLOOKUP(G45,男子申込一覧表!$CH$6:$CO$207,8,0))</f>
        <v/>
      </c>
      <c r="V45" t="str">
        <f>IF(G45="","",VLOOKUP(G45,男子申込一覧表!$CH$6:$CM$207,6,0))</f>
        <v/>
      </c>
      <c r="W45" t="str">
        <f>VLOOKUP(G45,男子申込一覧表!$CH$6:$CL$207,2,0)</f>
        <v/>
      </c>
      <c r="X45">
        <f>VLOOKUP(G45,男子申込一覧表!$CH$6:$CL$207,3,0)</f>
        <v>0</v>
      </c>
      <c r="Y45" t="str">
        <f>VLOOKUP(G45,男子申込一覧表!$CH$6:$CL$207,4,0)</f>
        <v/>
      </c>
      <c r="Z45">
        <f>VLOOKUP(G45,男子申込一覧表!$CH$6:$CL$207,5,0)</f>
        <v>0</v>
      </c>
    </row>
    <row r="46" spans="1:26" ht="15" customHeight="1">
      <c r="A46">
        <v>42</v>
      </c>
      <c r="B46" s="176" t="str">
        <f>IF(COUNTIF($AH$5:$AK$24,"&gt;2")&gt;=1,"※参加制限種目数がオーバーしています。要確認※","")</f>
        <v/>
      </c>
      <c r="C46" s="77" t="str">
        <f t="shared" si="27"/>
        <v/>
      </c>
      <c r="D46" s="77" t="str">
        <f t="shared" si="13"/>
        <v/>
      </c>
      <c r="E46" s="77" t="str">
        <f>IF(D46="","",VLOOKUP(G46,男子申込一覧表!$CH$6:$CN$207,7,0))</f>
        <v/>
      </c>
      <c r="F46" s="77" t="str">
        <f>IF(D46="","",VLOOKUP(G46,男子申込一覧表!$CH$6:$CS$207,12,0))</f>
        <v/>
      </c>
      <c r="G46" s="77" t="str">
        <f>IF(ISERROR(VLOOKUP($A46,男子申込一覧表!$AT$5:$AZ$207,3,0)),"",VLOOKUP($A46,男子申込一覧表!$AT$5:$AZ$207,3,0))</f>
        <v/>
      </c>
      <c r="H46" s="71" t="str">
        <f t="shared" si="19"/>
        <v/>
      </c>
      <c r="I46" s="71" t="str">
        <f t="shared" si="20"/>
        <v/>
      </c>
      <c r="J46" s="71" t="str">
        <f t="shared" si="14"/>
        <v/>
      </c>
      <c r="K46" s="71" t="str">
        <f t="shared" si="21"/>
        <v/>
      </c>
      <c r="L46" s="71" t="str">
        <f t="shared" si="22"/>
        <v/>
      </c>
      <c r="M46" s="71" t="str">
        <f t="shared" si="15"/>
        <v/>
      </c>
      <c r="N46" s="71" t="str">
        <f t="shared" si="23"/>
        <v/>
      </c>
      <c r="O46" s="71" t="str">
        <f t="shared" si="24"/>
        <v/>
      </c>
      <c r="P46" s="71" t="str">
        <f t="shared" si="16"/>
        <v/>
      </c>
      <c r="Q46" s="71" t="str">
        <f t="shared" si="25"/>
        <v/>
      </c>
      <c r="R46" s="71" t="str">
        <f t="shared" si="26"/>
        <v/>
      </c>
      <c r="S46" s="71" t="str">
        <f t="shared" si="17"/>
        <v/>
      </c>
      <c r="T46" s="71" t="str">
        <f t="shared" si="18"/>
        <v/>
      </c>
      <c r="U46" s="104" t="str">
        <f>IF(D46="","",VLOOKUP(G46,男子申込一覧表!$CH$6:$CO$207,8,0))</f>
        <v/>
      </c>
      <c r="V46" t="str">
        <f>IF(G46="","",VLOOKUP(G46,男子申込一覧表!$CH$6:$CM$207,6,0))</f>
        <v/>
      </c>
      <c r="W46" t="str">
        <f>VLOOKUP(G46,男子申込一覧表!$CH$6:$CL$207,2,0)</f>
        <v/>
      </c>
      <c r="X46">
        <f>VLOOKUP(G46,男子申込一覧表!$CH$6:$CL$207,3,0)</f>
        <v>0</v>
      </c>
      <c r="Y46" t="str">
        <f>VLOOKUP(G46,男子申込一覧表!$CH$6:$CL$207,4,0)</f>
        <v/>
      </c>
      <c r="Z46">
        <f>VLOOKUP(G46,男子申込一覧表!$CH$6:$CL$207,5,0)</f>
        <v>0</v>
      </c>
    </row>
    <row r="47" spans="1:26" ht="15" customHeight="1">
      <c r="A47">
        <v>43</v>
      </c>
      <c r="B47" s="176"/>
      <c r="C47" s="77" t="str">
        <f t="shared" si="27"/>
        <v/>
      </c>
      <c r="D47" s="77" t="str">
        <f t="shared" si="13"/>
        <v/>
      </c>
      <c r="E47" s="77" t="str">
        <f>IF(D47="","",VLOOKUP(G47,男子申込一覧表!$CH$6:$CN$207,7,0))</f>
        <v/>
      </c>
      <c r="F47" s="77" t="str">
        <f>IF(D47="","",VLOOKUP(G47,男子申込一覧表!$CH$6:$CS$207,12,0))</f>
        <v/>
      </c>
      <c r="G47" s="77" t="str">
        <f>IF(ISERROR(VLOOKUP($A47,男子申込一覧表!$AT$5:$AZ$207,3,0)),"",VLOOKUP($A47,男子申込一覧表!$AT$5:$AZ$207,3,0))</f>
        <v/>
      </c>
      <c r="H47" s="71" t="str">
        <f t="shared" si="19"/>
        <v/>
      </c>
      <c r="I47" s="71" t="str">
        <f t="shared" si="20"/>
        <v/>
      </c>
      <c r="J47" s="71" t="str">
        <f t="shared" si="14"/>
        <v/>
      </c>
      <c r="K47" s="71" t="str">
        <f t="shared" si="21"/>
        <v/>
      </c>
      <c r="L47" s="71" t="str">
        <f t="shared" si="22"/>
        <v/>
      </c>
      <c r="M47" s="71" t="str">
        <f t="shared" si="15"/>
        <v/>
      </c>
      <c r="N47" s="71" t="str">
        <f t="shared" si="23"/>
        <v/>
      </c>
      <c r="O47" s="71" t="str">
        <f t="shared" si="24"/>
        <v/>
      </c>
      <c r="P47" s="71" t="str">
        <f t="shared" si="16"/>
        <v/>
      </c>
      <c r="Q47" s="71" t="str">
        <f t="shared" si="25"/>
        <v/>
      </c>
      <c r="R47" s="71" t="str">
        <f t="shared" si="26"/>
        <v/>
      </c>
      <c r="S47" s="71" t="str">
        <f t="shared" si="17"/>
        <v/>
      </c>
      <c r="T47" s="71" t="str">
        <f t="shared" si="18"/>
        <v/>
      </c>
      <c r="U47" s="104" t="str">
        <f>IF(D47="","",VLOOKUP(G47,男子申込一覧表!$CH$6:$CO$207,8,0))</f>
        <v/>
      </c>
      <c r="V47" t="str">
        <f>IF(G47="","",VLOOKUP(G47,男子申込一覧表!$CH$6:$CM$207,6,0))</f>
        <v/>
      </c>
      <c r="W47" t="str">
        <f>VLOOKUP(G47,男子申込一覧表!$CH$6:$CL$207,2,0)</f>
        <v/>
      </c>
      <c r="X47">
        <f>VLOOKUP(G47,男子申込一覧表!$CH$6:$CL$207,3,0)</f>
        <v>0</v>
      </c>
      <c r="Y47" t="str">
        <f>VLOOKUP(G47,男子申込一覧表!$CH$6:$CL$207,4,0)</f>
        <v/>
      </c>
      <c r="Z47">
        <f>VLOOKUP(G47,男子申込一覧表!$CH$6:$CL$207,5,0)</f>
        <v>0</v>
      </c>
    </row>
    <row r="48" spans="1:26" ht="15" customHeight="1">
      <c r="A48">
        <v>44</v>
      </c>
      <c r="B48" s="176"/>
      <c r="C48" s="77" t="str">
        <f t="shared" si="27"/>
        <v/>
      </c>
      <c r="D48" s="77" t="str">
        <f t="shared" si="13"/>
        <v/>
      </c>
      <c r="E48" s="77" t="str">
        <f>IF(D48="","",VLOOKUP(G48,男子申込一覧表!$CH$6:$CN$207,7,0))</f>
        <v/>
      </c>
      <c r="F48" s="77" t="str">
        <f>IF(D48="","",VLOOKUP(G48,男子申込一覧表!$CH$6:$CS$207,12,0))</f>
        <v/>
      </c>
      <c r="G48" s="77" t="str">
        <f>IF(ISERROR(VLOOKUP($A48,男子申込一覧表!$AT$5:$AZ$207,3,0)),"",VLOOKUP($A48,男子申込一覧表!$AT$5:$AZ$207,3,0))</f>
        <v/>
      </c>
      <c r="H48" s="71" t="str">
        <f t="shared" si="19"/>
        <v/>
      </c>
      <c r="I48" s="71" t="str">
        <f t="shared" si="20"/>
        <v/>
      </c>
      <c r="J48" s="71" t="str">
        <f t="shared" si="14"/>
        <v/>
      </c>
      <c r="K48" s="71" t="str">
        <f t="shared" si="21"/>
        <v/>
      </c>
      <c r="L48" s="71" t="str">
        <f t="shared" si="22"/>
        <v/>
      </c>
      <c r="M48" s="71" t="str">
        <f t="shared" si="15"/>
        <v/>
      </c>
      <c r="N48" s="71" t="str">
        <f t="shared" si="23"/>
        <v/>
      </c>
      <c r="O48" s="71" t="str">
        <f t="shared" si="24"/>
        <v/>
      </c>
      <c r="P48" s="71" t="str">
        <f t="shared" si="16"/>
        <v/>
      </c>
      <c r="Q48" s="71" t="str">
        <f t="shared" si="25"/>
        <v/>
      </c>
      <c r="R48" s="71" t="str">
        <f t="shared" si="26"/>
        <v/>
      </c>
      <c r="S48" s="71" t="str">
        <f t="shared" si="17"/>
        <v/>
      </c>
      <c r="T48" s="71" t="str">
        <f t="shared" si="18"/>
        <v/>
      </c>
      <c r="U48" s="104" t="str">
        <f>IF(D48="","",VLOOKUP(G48,男子申込一覧表!$CH$6:$CO$207,8,0))</f>
        <v/>
      </c>
      <c r="V48" t="str">
        <f>IF(G48="","",VLOOKUP(G48,男子申込一覧表!$CH$6:$CM$207,6,0))</f>
        <v/>
      </c>
      <c r="W48" t="str">
        <f>VLOOKUP(G48,男子申込一覧表!$CH$6:$CL$207,2,0)</f>
        <v/>
      </c>
      <c r="X48">
        <f>VLOOKUP(G48,男子申込一覧表!$CH$6:$CL$207,3,0)</f>
        <v>0</v>
      </c>
      <c r="Y48" t="str">
        <f>VLOOKUP(G48,男子申込一覧表!$CH$6:$CL$207,4,0)</f>
        <v/>
      </c>
      <c r="Z48">
        <f>VLOOKUP(G48,男子申込一覧表!$CH$6:$CL$207,5,0)</f>
        <v>0</v>
      </c>
    </row>
    <row r="49" spans="1:26" ht="15" customHeight="1">
      <c r="A49">
        <v>45</v>
      </c>
      <c r="B49" s="176"/>
      <c r="C49" s="77" t="str">
        <f t="shared" si="27"/>
        <v/>
      </c>
      <c r="D49" s="77" t="str">
        <f t="shared" si="13"/>
        <v/>
      </c>
      <c r="E49" s="77" t="str">
        <f>IF(D49="","",VLOOKUP(G49,男子申込一覧表!$CH$6:$CN$207,7,0))</f>
        <v/>
      </c>
      <c r="F49" s="77" t="str">
        <f>IF(D49="","",VLOOKUP(G49,男子申込一覧表!$CH$6:$CS$207,12,0))</f>
        <v/>
      </c>
      <c r="G49" s="77" t="str">
        <f>IF(ISERROR(VLOOKUP($A49,男子申込一覧表!$AT$5:$AZ$207,3,0)),"",VLOOKUP($A49,男子申込一覧表!$AT$5:$AZ$207,3,0))</f>
        <v/>
      </c>
      <c r="H49" s="71" t="str">
        <f t="shared" si="19"/>
        <v/>
      </c>
      <c r="I49" s="71" t="str">
        <f t="shared" si="20"/>
        <v/>
      </c>
      <c r="J49" s="71" t="str">
        <f t="shared" si="14"/>
        <v/>
      </c>
      <c r="K49" s="71" t="str">
        <f t="shared" si="21"/>
        <v/>
      </c>
      <c r="L49" s="71" t="str">
        <f t="shared" si="22"/>
        <v/>
      </c>
      <c r="M49" s="71" t="str">
        <f t="shared" si="15"/>
        <v/>
      </c>
      <c r="N49" s="71" t="str">
        <f t="shared" si="23"/>
        <v/>
      </c>
      <c r="O49" s="71" t="str">
        <f t="shared" si="24"/>
        <v/>
      </c>
      <c r="P49" s="71" t="str">
        <f t="shared" si="16"/>
        <v/>
      </c>
      <c r="Q49" s="71" t="str">
        <f t="shared" si="25"/>
        <v/>
      </c>
      <c r="R49" s="71" t="str">
        <f t="shared" si="26"/>
        <v/>
      </c>
      <c r="S49" s="71" t="str">
        <f t="shared" si="17"/>
        <v/>
      </c>
      <c r="T49" s="71" t="str">
        <f t="shared" si="18"/>
        <v/>
      </c>
      <c r="U49" s="104" t="str">
        <f>IF(D49="","",VLOOKUP(G49,男子申込一覧表!$CH$6:$CO$207,8,0))</f>
        <v/>
      </c>
      <c r="V49" t="str">
        <f>IF(G49="","",VLOOKUP(G49,男子申込一覧表!$CH$6:$CM$207,6,0))</f>
        <v/>
      </c>
      <c r="W49" t="str">
        <f>VLOOKUP(G49,男子申込一覧表!$CH$6:$CL$207,2,0)</f>
        <v/>
      </c>
      <c r="X49">
        <f>VLOOKUP(G49,男子申込一覧表!$CH$6:$CL$207,3,0)</f>
        <v>0</v>
      </c>
      <c r="Y49" t="str">
        <f>VLOOKUP(G49,男子申込一覧表!$CH$6:$CL$207,4,0)</f>
        <v/>
      </c>
      <c r="Z49">
        <f>VLOOKUP(G49,男子申込一覧表!$CH$6:$CL$207,5,0)</f>
        <v>0</v>
      </c>
    </row>
    <row r="50" spans="1:26" ht="15" customHeight="1">
      <c r="A50">
        <v>46</v>
      </c>
      <c r="B50" s="176"/>
      <c r="C50" s="77" t="str">
        <f t="shared" si="27"/>
        <v/>
      </c>
      <c r="D50" s="77" t="str">
        <f t="shared" si="13"/>
        <v/>
      </c>
      <c r="E50" s="77" t="str">
        <f>IF(D50="","",VLOOKUP(G50,男子申込一覧表!$CH$6:$CN$207,7,0))</f>
        <v/>
      </c>
      <c r="F50" s="77" t="str">
        <f>IF(D50="","",VLOOKUP(G50,男子申込一覧表!$CH$6:$CS$207,12,0))</f>
        <v/>
      </c>
      <c r="G50" s="77" t="str">
        <f>IF(ISERROR(VLOOKUP($A50,男子申込一覧表!$AT$5:$AZ$207,3,0)),"",VLOOKUP($A50,男子申込一覧表!$AT$5:$AZ$207,3,0))</f>
        <v/>
      </c>
      <c r="H50" s="71" t="str">
        <f t="shared" si="19"/>
        <v/>
      </c>
      <c r="I50" s="71" t="str">
        <f t="shared" si="20"/>
        <v/>
      </c>
      <c r="J50" s="71" t="str">
        <f t="shared" si="14"/>
        <v/>
      </c>
      <c r="K50" s="71" t="str">
        <f t="shared" si="21"/>
        <v/>
      </c>
      <c r="L50" s="71" t="str">
        <f t="shared" si="22"/>
        <v/>
      </c>
      <c r="M50" s="71" t="str">
        <f t="shared" si="15"/>
        <v/>
      </c>
      <c r="N50" s="71" t="str">
        <f t="shared" si="23"/>
        <v/>
      </c>
      <c r="O50" s="71" t="str">
        <f t="shared" si="24"/>
        <v/>
      </c>
      <c r="P50" s="71" t="str">
        <f t="shared" si="16"/>
        <v/>
      </c>
      <c r="Q50" s="71" t="str">
        <f t="shared" si="25"/>
        <v/>
      </c>
      <c r="R50" s="71" t="str">
        <f t="shared" si="26"/>
        <v/>
      </c>
      <c r="S50" s="71" t="str">
        <f t="shared" si="17"/>
        <v/>
      </c>
      <c r="T50" s="71" t="str">
        <f t="shared" si="18"/>
        <v/>
      </c>
      <c r="U50" s="104" t="str">
        <f>IF(D50="","",VLOOKUP(G50,男子申込一覧表!$CH$6:$CO$207,8,0))</f>
        <v/>
      </c>
      <c r="V50" t="str">
        <f>IF(G50="","",VLOOKUP(G50,男子申込一覧表!$CH$6:$CM$207,6,0))</f>
        <v/>
      </c>
      <c r="W50" t="str">
        <f>VLOOKUP(G50,男子申込一覧表!$CH$6:$CL$207,2,0)</f>
        <v/>
      </c>
      <c r="X50">
        <f>VLOOKUP(G50,男子申込一覧表!$CH$6:$CL$207,3,0)</f>
        <v>0</v>
      </c>
      <c r="Y50" t="str">
        <f>VLOOKUP(G50,男子申込一覧表!$CH$6:$CL$207,4,0)</f>
        <v/>
      </c>
      <c r="Z50">
        <f>VLOOKUP(G50,男子申込一覧表!$CH$6:$CL$207,5,0)</f>
        <v>0</v>
      </c>
    </row>
    <row r="51" spans="1:26" ht="15" customHeight="1">
      <c r="A51">
        <v>47</v>
      </c>
      <c r="B51" s="176"/>
      <c r="C51" s="77" t="str">
        <f t="shared" si="27"/>
        <v/>
      </c>
      <c r="D51" s="77" t="str">
        <f t="shared" si="13"/>
        <v/>
      </c>
      <c r="E51" s="77" t="str">
        <f>IF(D51="","",VLOOKUP(G51,男子申込一覧表!$CH$6:$CN$207,7,0))</f>
        <v/>
      </c>
      <c r="F51" s="77" t="str">
        <f>IF(D51="","",VLOOKUP(G51,男子申込一覧表!$CH$6:$CS$207,12,0))</f>
        <v/>
      </c>
      <c r="G51" s="77" t="str">
        <f>IF(ISERROR(VLOOKUP($A51,男子申込一覧表!$AT$5:$AZ$207,3,0)),"",VLOOKUP($A51,男子申込一覧表!$AT$5:$AZ$207,3,0))</f>
        <v/>
      </c>
      <c r="H51" s="71" t="str">
        <f t="shared" si="19"/>
        <v/>
      </c>
      <c r="I51" s="71" t="str">
        <f t="shared" si="20"/>
        <v/>
      </c>
      <c r="J51" s="71" t="str">
        <f t="shared" si="14"/>
        <v/>
      </c>
      <c r="K51" s="71" t="str">
        <f t="shared" si="21"/>
        <v/>
      </c>
      <c r="L51" s="71" t="str">
        <f t="shared" si="22"/>
        <v/>
      </c>
      <c r="M51" s="71" t="str">
        <f t="shared" si="15"/>
        <v/>
      </c>
      <c r="N51" s="71" t="str">
        <f t="shared" si="23"/>
        <v/>
      </c>
      <c r="O51" s="71" t="str">
        <f t="shared" si="24"/>
        <v/>
      </c>
      <c r="P51" s="71" t="str">
        <f t="shared" si="16"/>
        <v/>
      </c>
      <c r="Q51" s="71" t="str">
        <f t="shared" si="25"/>
        <v/>
      </c>
      <c r="R51" s="71" t="str">
        <f t="shared" si="26"/>
        <v/>
      </c>
      <c r="S51" s="71" t="str">
        <f t="shared" si="17"/>
        <v/>
      </c>
      <c r="T51" s="71" t="str">
        <f t="shared" si="18"/>
        <v/>
      </c>
      <c r="U51" s="104" t="str">
        <f>IF(D51="","",VLOOKUP(G51,男子申込一覧表!$CH$6:$CO$207,8,0))</f>
        <v/>
      </c>
      <c r="V51" t="str">
        <f>IF(G51="","",VLOOKUP(G51,男子申込一覧表!$CH$6:$CM$207,6,0))</f>
        <v/>
      </c>
      <c r="W51" t="str">
        <f>VLOOKUP(G51,男子申込一覧表!$CH$6:$CL$207,2,0)</f>
        <v/>
      </c>
      <c r="X51">
        <f>VLOOKUP(G51,男子申込一覧表!$CH$6:$CL$207,3,0)</f>
        <v>0</v>
      </c>
      <c r="Y51" t="str">
        <f>VLOOKUP(G51,男子申込一覧表!$CH$6:$CL$207,4,0)</f>
        <v/>
      </c>
      <c r="Z51">
        <f>VLOOKUP(G51,男子申込一覧表!$CH$6:$CL$207,5,0)</f>
        <v>0</v>
      </c>
    </row>
    <row r="52" spans="1:26" ht="15" customHeight="1">
      <c r="A52">
        <v>48</v>
      </c>
      <c r="B52" s="176"/>
      <c r="C52" s="77" t="str">
        <f t="shared" si="27"/>
        <v/>
      </c>
      <c r="D52" s="77" t="str">
        <f t="shared" si="13"/>
        <v/>
      </c>
      <c r="E52" s="77" t="str">
        <f>IF(D52="","",VLOOKUP(G52,男子申込一覧表!$CH$6:$CN$207,7,0))</f>
        <v/>
      </c>
      <c r="F52" s="77" t="str">
        <f>IF(D52="","",VLOOKUP(G52,男子申込一覧表!$CH$6:$CS$207,12,0))</f>
        <v/>
      </c>
      <c r="G52" s="77" t="str">
        <f>IF(ISERROR(VLOOKUP($A52,男子申込一覧表!$AT$5:$AZ$207,3,0)),"",VLOOKUP($A52,男子申込一覧表!$AT$5:$AZ$207,3,0))</f>
        <v/>
      </c>
      <c r="H52" s="71" t="str">
        <f t="shared" si="19"/>
        <v/>
      </c>
      <c r="I52" s="71" t="str">
        <f t="shared" si="20"/>
        <v/>
      </c>
      <c r="J52" s="71" t="str">
        <f t="shared" si="14"/>
        <v/>
      </c>
      <c r="K52" s="71" t="str">
        <f t="shared" si="21"/>
        <v/>
      </c>
      <c r="L52" s="71" t="str">
        <f t="shared" si="22"/>
        <v/>
      </c>
      <c r="M52" s="71" t="str">
        <f t="shared" si="15"/>
        <v/>
      </c>
      <c r="N52" s="71" t="str">
        <f t="shared" si="23"/>
        <v/>
      </c>
      <c r="O52" s="71" t="str">
        <f t="shared" si="24"/>
        <v/>
      </c>
      <c r="P52" s="71" t="str">
        <f t="shared" si="16"/>
        <v/>
      </c>
      <c r="Q52" s="71" t="str">
        <f t="shared" si="25"/>
        <v/>
      </c>
      <c r="R52" s="71" t="str">
        <f t="shared" si="26"/>
        <v/>
      </c>
      <c r="S52" s="71" t="str">
        <f t="shared" si="17"/>
        <v/>
      </c>
      <c r="T52" s="71" t="str">
        <f t="shared" si="18"/>
        <v/>
      </c>
      <c r="U52" s="104" t="str">
        <f>IF(D52="","",VLOOKUP(G52,男子申込一覧表!$CH$6:$CO$207,8,0))</f>
        <v/>
      </c>
      <c r="V52" t="str">
        <f>IF(G52="","",VLOOKUP(G52,男子申込一覧表!$CH$6:$CM$207,6,0))</f>
        <v/>
      </c>
      <c r="W52" t="str">
        <f>VLOOKUP(G52,男子申込一覧表!$CH$6:$CL$207,2,0)</f>
        <v/>
      </c>
      <c r="X52">
        <f>VLOOKUP(G52,男子申込一覧表!$CH$6:$CL$207,3,0)</f>
        <v>0</v>
      </c>
      <c r="Y52" t="str">
        <f>VLOOKUP(G52,男子申込一覧表!$CH$6:$CL$207,4,0)</f>
        <v/>
      </c>
      <c r="Z52">
        <f>VLOOKUP(G52,男子申込一覧表!$CH$6:$CL$207,5,0)</f>
        <v>0</v>
      </c>
    </row>
    <row r="53" spans="1:26" ht="15" customHeight="1">
      <c r="A53">
        <v>49</v>
      </c>
      <c r="B53" s="176"/>
      <c r="C53" s="77" t="str">
        <f t="shared" si="27"/>
        <v/>
      </c>
      <c r="D53" s="77" t="str">
        <f t="shared" si="13"/>
        <v/>
      </c>
      <c r="E53" s="77" t="str">
        <f>IF(D53="","",VLOOKUP(G53,男子申込一覧表!$CH$6:$CN$207,7,0))</f>
        <v/>
      </c>
      <c r="F53" s="77" t="str">
        <f>IF(D53="","",VLOOKUP(G53,男子申込一覧表!$CH$6:$CS$207,12,0))</f>
        <v/>
      </c>
      <c r="G53" s="77" t="str">
        <f>IF(ISERROR(VLOOKUP($A53,男子申込一覧表!$AT$5:$AZ$207,3,0)),"",VLOOKUP($A53,男子申込一覧表!$AT$5:$AZ$207,3,0))</f>
        <v/>
      </c>
      <c r="H53" s="71" t="str">
        <f t="shared" si="19"/>
        <v/>
      </c>
      <c r="I53" s="71" t="str">
        <f t="shared" si="20"/>
        <v/>
      </c>
      <c r="J53" s="71" t="str">
        <f t="shared" si="14"/>
        <v/>
      </c>
      <c r="K53" s="71" t="str">
        <f t="shared" si="21"/>
        <v/>
      </c>
      <c r="L53" s="71" t="str">
        <f t="shared" si="22"/>
        <v/>
      </c>
      <c r="M53" s="71" t="str">
        <f t="shared" si="15"/>
        <v/>
      </c>
      <c r="N53" s="71" t="str">
        <f t="shared" si="23"/>
        <v/>
      </c>
      <c r="O53" s="71" t="str">
        <f t="shared" si="24"/>
        <v/>
      </c>
      <c r="P53" s="71" t="str">
        <f t="shared" si="16"/>
        <v/>
      </c>
      <c r="Q53" s="71" t="str">
        <f t="shared" si="25"/>
        <v/>
      </c>
      <c r="R53" s="71" t="str">
        <f t="shared" si="26"/>
        <v/>
      </c>
      <c r="S53" s="71" t="str">
        <f t="shared" si="17"/>
        <v/>
      </c>
      <c r="T53" s="71" t="str">
        <f t="shared" si="18"/>
        <v/>
      </c>
      <c r="U53" s="104" t="str">
        <f>IF(D53="","",VLOOKUP(G53,男子申込一覧表!$CH$6:$CO$207,8,0))</f>
        <v/>
      </c>
      <c r="V53" t="str">
        <f>IF(G53="","",VLOOKUP(G53,男子申込一覧表!$CH$6:$CM$207,6,0))</f>
        <v/>
      </c>
      <c r="W53" t="str">
        <f>VLOOKUP(G53,男子申込一覧表!$CH$6:$CL$207,2,0)</f>
        <v/>
      </c>
      <c r="X53">
        <f>VLOOKUP(G53,男子申込一覧表!$CH$6:$CL$207,3,0)</f>
        <v>0</v>
      </c>
      <c r="Y53" t="str">
        <f>VLOOKUP(G53,男子申込一覧表!$CH$6:$CL$207,4,0)</f>
        <v/>
      </c>
      <c r="Z53">
        <f>VLOOKUP(G53,男子申込一覧表!$CH$6:$CL$207,5,0)</f>
        <v>0</v>
      </c>
    </row>
    <row r="54" spans="1:26" ht="15" customHeight="1">
      <c r="A54">
        <v>50</v>
      </c>
      <c r="B54" s="176"/>
      <c r="C54" s="77" t="str">
        <f t="shared" si="27"/>
        <v/>
      </c>
      <c r="D54" s="77" t="str">
        <f t="shared" si="13"/>
        <v/>
      </c>
      <c r="E54" s="77" t="str">
        <f>IF(D54="","",VLOOKUP(G54,男子申込一覧表!$CH$6:$CN$207,7,0))</f>
        <v/>
      </c>
      <c r="F54" s="77" t="str">
        <f>IF(D54="","",VLOOKUP(G54,男子申込一覧表!$CH$6:$CS$207,12,0))</f>
        <v/>
      </c>
      <c r="G54" s="77" t="str">
        <f>IF(ISERROR(VLOOKUP($A54,男子申込一覧表!$AT$5:$AZ$207,3,0)),"",VLOOKUP($A54,男子申込一覧表!$AT$5:$AZ$207,3,0))</f>
        <v/>
      </c>
      <c r="H54" s="71" t="str">
        <f t="shared" si="19"/>
        <v/>
      </c>
      <c r="I54" s="71" t="str">
        <f t="shared" si="20"/>
        <v/>
      </c>
      <c r="J54" s="71" t="str">
        <f t="shared" si="14"/>
        <v/>
      </c>
      <c r="K54" s="71" t="str">
        <f t="shared" si="21"/>
        <v/>
      </c>
      <c r="L54" s="71" t="str">
        <f t="shared" si="22"/>
        <v/>
      </c>
      <c r="M54" s="71" t="str">
        <f t="shared" si="15"/>
        <v/>
      </c>
      <c r="N54" s="71" t="str">
        <f t="shared" si="23"/>
        <v/>
      </c>
      <c r="O54" s="71" t="str">
        <f t="shared" si="24"/>
        <v/>
      </c>
      <c r="P54" s="71" t="str">
        <f t="shared" si="16"/>
        <v/>
      </c>
      <c r="Q54" s="71" t="str">
        <f t="shared" si="25"/>
        <v/>
      </c>
      <c r="R54" s="71" t="str">
        <f t="shared" si="26"/>
        <v/>
      </c>
      <c r="S54" s="71" t="str">
        <f t="shared" si="17"/>
        <v/>
      </c>
      <c r="T54" s="71" t="str">
        <f t="shared" si="18"/>
        <v/>
      </c>
      <c r="U54" s="104" t="str">
        <f>IF(D54="","",VLOOKUP(G54,男子申込一覧表!$CH$6:$CO$207,8,0))</f>
        <v/>
      </c>
      <c r="V54" t="str">
        <f>IF(G54="","",VLOOKUP(G54,男子申込一覧表!$CH$6:$CM$207,6,0))</f>
        <v/>
      </c>
      <c r="W54" t="str">
        <f>VLOOKUP(G54,男子申込一覧表!$CH$6:$CL$207,2,0)</f>
        <v/>
      </c>
      <c r="X54">
        <f>VLOOKUP(G54,男子申込一覧表!$CH$6:$CL$207,3,0)</f>
        <v>0</v>
      </c>
      <c r="Y54" t="str">
        <f>VLOOKUP(G54,男子申込一覧表!$CH$6:$CL$207,4,0)</f>
        <v/>
      </c>
      <c r="Z54">
        <f>VLOOKUP(G54,男子申込一覧表!$CH$6:$CL$207,5,0)</f>
        <v>0</v>
      </c>
    </row>
    <row r="55" spans="1:26" ht="15" customHeight="1">
      <c r="A55">
        <v>51</v>
      </c>
      <c r="B55" s="176"/>
      <c r="C55" s="77" t="str">
        <f t="shared" si="27"/>
        <v/>
      </c>
      <c r="D55" s="77" t="str">
        <f t="shared" si="13"/>
        <v/>
      </c>
      <c r="E55" s="77" t="str">
        <f>IF(D55="","",VLOOKUP(G55,男子申込一覧表!$CH$6:$CN$207,7,0))</f>
        <v/>
      </c>
      <c r="F55" s="77" t="str">
        <f>IF(D55="","",VLOOKUP(G55,男子申込一覧表!$CH$6:$CS$207,12,0))</f>
        <v/>
      </c>
      <c r="G55" s="77" t="str">
        <f>IF(ISERROR(VLOOKUP($A55,男子申込一覧表!$AT$5:$AZ$207,3,0)),"",VLOOKUP($A55,男子申込一覧表!$AT$5:$AZ$207,3,0))</f>
        <v/>
      </c>
      <c r="H55" s="71" t="str">
        <f t="shared" si="19"/>
        <v/>
      </c>
      <c r="I55" s="71" t="str">
        <f t="shared" si="20"/>
        <v/>
      </c>
      <c r="J55" s="71" t="str">
        <f t="shared" si="14"/>
        <v/>
      </c>
      <c r="K55" s="71" t="str">
        <f t="shared" si="21"/>
        <v/>
      </c>
      <c r="L55" s="71" t="str">
        <f t="shared" si="22"/>
        <v/>
      </c>
      <c r="M55" s="71" t="str">
        <f t="shared" si="15"/>
        <v/>
      </c>
      <c r="N55" s="71" t="str">
        <f t="shared" si="23"/>
        <v/>
      </c>
      <c r="O55" s="71" t="str">
        <f t="shared" si="24"/>
        <v/>
      </c>
      <c r="P55" s="71" t="str">
        <f t="shared" si="16"/>
        <v/>
      </c>
      <c r="Q55" s="71" t="str">
        <f t="shared" si="25"/>
        <v/>
      </c>
      <c r="R55" s="71" t="str">
        <f t="shared" si="26"/>
        <v/>
      </c>
      <c r="S55" s="71" t="str">
        <f t="shared" si="17"/>
        <v/>
      </c>
      <c r="T55" s="71" t="str">
        <f t="shared" si="18"/>
        <v/>
      </c>
      <c r="U55" s="104" t="str">
        <f>IF(D55="","",VLOOKUP(G55,男子申込一覧表!$CH$6:$CO$207,8,0))</f>
        <v/>
      </c>
      <c r="V55" t="str">
        <f>IF(G55="","",VLOOKUP(G55,男子申込一覧表!$CH$6:$CM$207,6,0))</f>
        <v/>
      </c>
      <c r="W55" t="str">
        <f>VLOOKUP(G55,男子申込一覧表!$CH$6:$CL$207,2,0)</f>
        <v/>
      </c>
      <c r="X55">
        <f>VLOOKUP(G55,男子申込一覧表!$CH$6:$CL$207,3,0)</f>
        <v>0</v>
      </c>
      <c r="Y55" t="str">
        <f>VLOOKUP(G55,男子申込一覧表!$CH$6:$CL$207,4,0)</f>
        <v/>
      </c>
      <c r="Z55">
        <f>VLOOKUP(G55,男子申込一覧表!$CH$6:$CL$207,5,0)</f>
        <v>0</v>
      </c>
    </row>
    <row r="56" spans="1:26" ht="15" customHeight="1">
      <c r="A56">
        <v>52</v>
      </c>
      <c r="B56" s="176"/>
      <c r="C56" s="77" t="str">
        <f t="shared" si="27"/>
        <v/>
      </c>
      <c r="D56" s="77" t="str">
        <f t="shared" si="13"/>
        <v/>
      </c>
      <c r="E56" s="77" t="str">
        <f>IF(D56="","",VLOOKUP(G56,男子申込一覧表!$CH$6:$CN$207,7,0))</f>
        <v/>
      </c>
      <c r="F56" s="77" t="str">
        <f>IF(D56="","",VLOOKUP(G56,男子申込一覧表!$CH$6:$CS$207,12,0))</f>
        <v/>
      </c>
      <c r="G56" s="77" t="str">
        <f>IF(ISERROR(VLOOKUP($A56,男子申込一覧表!$AT$5:$AZ$207,3,0)),"",VLOOKUP($A56,男子申込一覧表!$AT$5:$AZ$207,3,0))</f>
        <v/>
      </c>
      <c r="H56" s="71" t="str">
        <f t="shared" si="19"/>
        <v/>
      </c>
      <c r="I56" s="71" t="str">
        <f t="shared" si="20"/>
        <v/>
      </c>
      <c r="J56" s="71" t="str">
        <f t="shared" si="14"/>
        <v/>
      </c>
      <c r="K56" s="71" t="str">
        <f t="shared" si="21"/>
        <v/>
      </c>
      <c r="L56" s="71" t="str">
        <f t="shared" si="22"/>
        <v/>
      </c>
      <c r="M56" s="71" t="str">
        <f t="shared" si="15"/>
        <v/>
      </c>
      <c r="N56" s="71" t="str">
        <f t="shared" si="23"/>
        <v/>
      </c>
      <c r="O56" s="71" t="str">
        <f t="shared" si="24"/>
        <v/>
      </c>
      <c r="P56" s="71" t="str">
        <f t="shared" si="16"/>
        <v/>
      </c>
      <c r="Q56" s="71" t="str">
        <f t="shared" si="25"/>
        <v/>
      </c>
      <c r="R56" s="71" t="str">
        <f t="shared" si="26"/>
        <v/>
      </c>
      <c r="S56" s="71" t="str">
        <f t="shared" si="17"/>
        <v/>
      </c>
      <c r="T56" s="71" t="str">
        <f t="shared" si="18"/>
        <v/>
      </c>
      <c r="U56" s="104" t="str">
        <f>IF(D56="","",VLOOKUP(G56,男子申込一覧表!$CH$6:$CO$207,8,0))</f>
        <v/>
      </c>
      <c r="V56" t="str">
        <f>IF(G56="","",VLOOKUP(G56,男子申込一覧表!$CH$6:$CM$207,6,0))</f>
        <v/>
      </c>
      <c r="W56" t="str">
        <f>VLOOKUP(G56,男子申込一覧表!$CH$6:$CL$207,2,0)</f>
        <v/>
      </c>
      <c r="X56">
        <f>VLOOKUP(G56,男子申込一覧表!$CH$6:$CL$207,3,0)</f>
        <v>0</v>
      </c>
      <c r="Y56" t="str">
        <f>VLOOKUP(G56,男子申込一覧表!$CH$6:$CL$207,4,0)</f>
        <v/>
      </c>
      <c r="Z56">
        <f>VLOOKUP(G56,男子申込一覧表!$CH$6:$CL$207,5,0)</f>
        <v>0</v>
      </c>
    </row>
    <row r="57" spans="1:26" ht="15" customHeight="1">
      <c r="A57">
        <v>53</v>
      </c>
      <c r="B57" s="176"/>
      <c r="C57" s="77" t="str">
        <f t="shared" si="27"/>
        <v/>
      </c>
      <c r="D57" s="77" t="str">
        <f t="shared" si="13"/>
        <v/>
      </c>
      <c r="E57" s="77" t="str">
        <f>IF(D57="","",VLOOKUP(G57,男子申込一覧表!$CH$6:$CN$207,7,0))</f>
        <v/>
      </c>
      <c r="F57" s="77" t="str">
        <f>IF(D57="","",VLOOKUP(G57,男子申込一覧表!$CH$6:$CS$207,12,0))</f>
        <v/>
      </c>
      <c r="G57" s="77" t="str">
        <f>IF(ISERROR(VLOOKUP($A57,男子申込一覧表!$AT$5:$AZ$207,3,0)),"",VLOOKUP($A57,男子申込一覧表!$AT$5:$AZ$207,3,0))</f>
        <v/>
      </c>
      <c r="H57" s="71" t="str">
        <f t="shared" si="19"/>
        <v/>
      </c>
      <c r="I57" s="71" t="str">
        <f t="shared" si="20"/>
        <v/>
      </c>
      <c r="J57" s="71" t="str">
        <f t="shared" si="14"/>
        <v/>
      </c>
      <c r="K57" s="71" t="str">
        <f t="shared" si="21"/>
        <v/>
      </c>
      <c r="L57" s="71" t="str">
        <f t="shared" si="22"/>
        <v/>
      </c>
      <c r="M57" s="71" t="str">
        <f t="shared" si="15"/>
        <v/>
      </c>
      <c r="N57" s="71" t="str">
        <f t="shared" si="23"/>
        <v/>
      </c>
      <c r="O57" s="71" t="str">
        <f t="shared" si="24"/>
        <v/>
      </c>
      <c r="P57" s="71" t="str">
        <f t="shared" si="16"/>
        <v/>
      </c>
      <c r="Q57" s="71" t="str">
        <f t="shared" si="25"/>
        <v/>
      </c>
      <c r="R57" s="71" t="str">
        <f t="shared" si="26"/>
        <v/>
      </c>
      <c r="S57" s="71" t="str">
        <f t="shared" si="17"/>
        <v/>
      </c>
      <c r="T57" s="71" t="str">
        <f t="shared" si="18"/>
        <v/>
      </c>
      <c r="U57" s="104" t="str">
        <f>IF(D57="","",VLOOKUP(G57,男子申込一覧表!$CH$6:$CO$207,8,0))</f>
        <v/>
      </c>
      <c r="V57" t="str">
        <f>IF(G57="","",VLOOKUP(G57,男子申込一覧表!$CH$6:$CM$207,6,0))</f>
        <v/>
      </c>
      <c r="W57" t="str">
        <f>VLOOKUP(G57,男子申込一覧表!$CH$6:$CL$207,2,0)</f>
        <v/>
      </c>
      <c r="X57">
        <f>VLOOKUP(G57,男子申込一覧表!$CH$6:$CL$207,3,0)</f>
        <v>0</v>
      </c>
      <c r="Y57" t="str">
        <f>VLOOKUP(G57,男子申込一覧表!$CH$6:$CL$207,4,0)</f>
        <v/>
      </c>
      <c r="Z57">
        <f>VLOOKUP(G57,男子申込一覧表!$CH$6:$CL$207,5,0)</f>
        <v>0</v>
      </c>
    </row>
    <row r="58" spans="1:26" ht="15" customHeight="1">
      <c r="A58">
        <v>54</v>
      </c>
      <c r="B58" s="176"/>
      <c r="C58" s="77" t="str">
        <f t="shared" si="27"/>
        <v/>
      </c>
      <c r="D58" s="77" t="str">
        <f t="shared" si="13"/>
        <v/>
      </c>
      <c r="E58" s="77" t="str">
        <f>IF(D58="","",VLOOKUP(G58,男子申込一覧表!$CH$6:$CN$207,7,0))</f>
        <v/>
      </c>
      <c r="F58" s="77" t="str">
        <f>IF(D58="","",VLOOKUP(G58,男子申込一覧表!$CH$6:$CS$207,12,0))</f>
        <v/>
      </c>
      <c r="G58" s="77" t="str">
        <f>IF(ISERROR(VLOOKUP($A58,男子申込一覧表!$AT$5:$AZ$207,3,0)),"",VLOOKUP($A58,男子申込一覧表!$AT$5:$AZ$207,3,0))</f>
        <v/>
      </c>
      <c r="H58" s="71" t="str">
        <f t="shared" si="19"/>
        <v/>
      </c>
      <c r="I58" s="71" t="str">
        <f t="shared" si="20"/>
        <v/>
      </c>
      <c r="J58" s="71" t="str">
        <f t="shared" si="14"/>
        <v/>
      </c>
      <c r="K58" s="71" t="str">
        <f t="shared" si="21"/>
        <v/>
      </c>
      <c r="L58" s="71" t="str">
        <f t="shared" si="22"/>
        <v/>
      </c>
      <c r="M58" s="71" t="str">
        <f t="shared" si="15"/>
        <v/>
      </c>
      <c r="N58" s="71" t="str">
        <f t="shared" si="23"/>
        <v/>
      </c>
      <c r="O58" s="71" t="str">
        <f t="shared" si="24"/>
        <v/>
      </c>
      <c r="P58" s="71" t="str">
        <f t="shared" si="16"/>
        <v/>
      </c>
      <c r="Q58" s="71" t="str">
        <f t="shared" si="25"/>
        <v/>
      </c>
      <c r="R58" s="71" t="str">
        <f t="shared" si="26"/>
        <v/>
      </c>
      <c r="S58" s="71" t="str">
        <f t="shared" si="17"/>
        <v/>
      </c>
      <c r="T58" s="71" t="str">
        <f t="shared" si="18"/>
        <v/>
      </c>
      <c r="U58" s="104" t="str">
        <f>IF(D58="","",VLOOKUP(G58,男子申込一覧表!$CH$6:$CO$207,8,0))</f>
        <v/>
      </c>
      <c r="V58" t="str">
        <f>IF(G58="","",VLOOKUP(G58,男子申込一覧表!$CH$6:$CM$207,6,0))</f>
        <v/>
      </c>
      <c r="W58" t="str">
        <f>VLOOKUP(G58,男子申込一覧表!$CH$6:$CL$207,2,0)</f>
        <v/>
      </c>
      <c r="X58">
        <f>VLOOKUP(G58,男子申込一覧表!$CH$6:$CL$207,3,0)</f>
        <v>0</v>
      </c>
      <c r="Y58" t="str">
        <f>VLOOKUP(G58,男子申込一覧表!$CH$6:$CL$207,4,0)</f>
        <v/>
      </c>
      <c r="Z58">
        <f>VLOOKUP(G58,男子申込一覧表!$CH$6:$CL$207,5,0)</f>
        <v>0</v>
      </c>
    </row>
    <row r="59" spans="1:26" ht="15" customHeight="1">
      <c r="A59">
        <v>55</v>
      </c>
      <c r="B59" s="176"/>
      <c r="C59" s="77" t="str">
        <f t="shared" si="27"/>
        <v/>
      </c>
      <c r="D59" s="77" t="str">
        <f t="shared" si="13"/>
        <v/>
      </c>
      <c r="E59" s="77" t="str">
        <f>IF(D59="","",VLOOKUP(G59,男子申込一覧表!$CH$6:$CN$207,7,0))</f>
        <v/>
      </c>
      <c r="F59" s="77" t="str">
        <f>IF(D59="","",VLOOKUP(G59,男子申込一覧表!$CH$6:$CS$207,12,0))</f>
        <v/>
      </c>
      <c r="G59" s="77" t="str">
        <f>IF(ISERROR(VLOOKUP($A59,男子申込一覧表!$AT$5:$AZ$207,3,0)),"",VLOOKUP($A59,男子申込一覧表!$AT$5:$AZ$207,3,0))</f>
        <v/>
      </c>
      <c r="H59" s="71" t="str">
        <f t="shared" si="19"/>
        <v/>
      </c>
      <c r="I59" s="71" t="str">
        <f t="shared" si="20"/>
        <v/>
      </c>
      <c r="J59" s="71" t="str">
        <f t="shared" si="14"/>
        <v/>
      </c>
      <c r="K59" s="71" t="str">
        <f t="shared" si="21"/>
        <v/>
      </c>
      <c r="L59" s="71" t="str">
        <f t="shared" si="22"/>
        <v/>
      </c>
      <c r="M59" s="71" t="str">
        <f t="shared" si="15"/>
        <v/>
      </c>
      <c r="N59" s="71" t="str">
        <f t="shared" si="23"/>
        <v/>
      </c>
      <c r="O59" s="71" t="str">
        <f t="shared" si="24"/>
        <v/>
      </c>
      <c r="P59" s="71" t="str">
        <f t="shared" si="16"/>
        <v/>
      </c>
      <c r="Q59" s="71" t="str">
        <f t="shared" si="25"/>
        <v/>
      </c>
      <c r="R59" s="71" t="str">
        <f t="shared" si="26"/>
        <v/>
      </c>
      <c r="S59" s="71" t="str">
        <f t="shared" si="17"/>
        <v/>
      </c>
      <c r="T59" s="71" t="str">
        <f t="shared" si="18"/>
        <v/>
      </c>
      <c r="U59" s="104" t="str">
        <f>IF(D59="","",VLOOKUP(G59,男子申込一覧表!$CH$6:$CO$207,8,0))</f>
        <v/>
      </c>
      <c r="V59" t="str">
        <f>IF(G59="","",VLOOKUP(G59,男子申込一覧表!$CH$6:$CM$207,6,0))</f>
        <v/>
      </c>
      <c r="W59" t="str">
        <f>VLOOKUP(G59,男子申込一覧表!$CH$6:$CL$207,2,0)</f>
        <v/>
      </c>
      <c r="X59">
        <f>VLOOKUP(G59,男子申込一覧表!$CH$6:$CL$207,3,0)</f>
        <v>0</v>
      </c>
      <c r="Y59" t="str">
        <f>VLOOKUP(G59,男子申込一覧表!$CH$6:$CL$207,4,0)</f>
        <v/>
      </c>
      <c r="Z59">
        <f>VLOOKUP(G59,男子申込一覧表!$CH$6:$CL$207,5,0)</f>
        <v>0</v>
      </c>
    </row>
    <row r="60" spans="1:26" ht="15" customHeight="1">
      <c r="A60">
        <v>56</v>
      </c>
      <c r="B60" s="176"/>
      <c r="C60" s="77" t="str">
        <f t="shared" si="27"/>
        <v/>
      </c>
      <c r="D60" s="77" t="str">
        <f t="shared" si="13"/>
        <v/>
      </c>
      <c r="E60" s="77" t="str">
        <f>IF(D60="","",VLOOKUP(G60,男子申込一覧表!$CH$6:$CN$207,7,0))</f>
        <v/>
      </c>
      <c r="F60" s="77" t="str">
        <f>IF(D60="","",VLOOKUP(G60,男子申込一覧表!$CH$6:$CS$207,12,0))</f>
        <v/>
      </c>
      <c r="G60" s="77" t="str">
        <f>IF(ISERROR(VLOOKUP($A60,男子申込一覧表!$AT$5:$AZ$207,3,0)),"",VLOOKUP($A60,男子申込一覧表!$AT$5:$AZ$207,3,0))</f>
        <v/>
      </c>
      <c r="H60" s="71" t="str">
        <f t="shared" si="19"/>
        <v/>
      </c>
      <c r="I60" s="71" t="str">
        <f t="shared" si="20"/>
        <v/>
      </c>
      <c r="J60" s="71" t="str">
        <f t="shared" si="14"/>
        <v/>
      </c>
      <c r="K60" s="71" t="str">
        <f t="shared" si="21"/>
        <v/>
      </c>
      <c r="L60" s="71" t="str">
        <f t="shared" si="22"/>
        <v/>
      </c>
      <c r="M60" s="71" t="str">
        <f t="shared" si="15"/>
        <v/>
      </c>
      <c r="N60" s="71" t="str">
        <f t="shared" si="23"/>
        <v/>
      </c>
      <c r="O60" s="71" t="str">
        <f t="shared" si="24"/>
        <v/>
      </c>
      <c r="P60" s="71" t="str">
        <f t="shared" si="16"/>
        <v/>
      </c>
      <c r="Q60" s="71" t="str">
        <f t="shared" si="25"/>
        <v/>
      </c>
      <c r="R60" s="71" t="str">
        <f t="shared" si="26"/>
        <v/>
      </c>
      <c r="S60" s="71" t="str">
        <f t="shared" si="17"/>
        <v/>
      </c>
      <c r="T60" s="71" t="str">
        <f t="shared" si="18"/>
        <v/>
      </c>
      <c r="U60" s="104" t="str">
        <f>IF(D60="","",VLOOKUP(G60,男子申込一覧表!$CH$6:$CO$207,8,0))</f>
        <v/>
      </c>
      <c r="V60" t="str">
        <f>IF(G60="","",VLOOKUP(G60,男子申込一覧表!$CH$6:$CM$207,6,0))</f>
        <v/>
      </c>
      <c r="W60" t="str">
        <f>VLOOKUP(G60,男子申込一覧表!$CH$6:$CL$207,2,0)</f>
        <v/>
      </c>
      <c r="X60">
        <f>VLOOKUP(G60,男子申込一覧表!$CH$6:$CL$207,3,0)</f>
        <v>0</v>
      </c>
      <c r="Y60" t="str">
        <f>VLOOKUP(G60,男子申込一覧表!$CH$6:$CL$207,4,0)</f>
        <v/>
      </c>
      <c r="Z60">
        <f>VLOOKUP(G60,男子申込一覧表!$CH$6:$CL$207,5,0)</f>
        <v>0</v>
      </c>
    </row>
    <row r="61" spans="1:26" ht="15" customHeight="1">
      <c r="A61">
        <v>57</v>
      </c>
      <c r="B61" s="176"/>
      <c r="C61" s="77" t="str">
        <f t="shared" si="27"/>
        <v/>
      </c>
      <c r="D61" s="77" t="str">
        <f t="shared" si="13"/>
        <v/>
      </c>
      <c r="E61" s="77" t="str">
        <f>IF(D61="","",VLOOKUP(G61,男子申込一覧表!$CH$6:$CN$207,7,0))</f>
        <v/>
      </c>
      <c r="F61" s="77" t="str">
        <f>IF(D61="","",VLOOKUP(G61,男子申込一覧表!$CH$6:$CS$207,12,0))</f>
        <v/>
      </c>
      <c r="G61" s="77" t="str">
        <f>IF(ISERROR(VLOOKUP($A61,男子申込一覧表!$AT$5:$AZ$207,3,0)),"",VLOOKUP($A61,男子申込一覧表!$AT$5:$AZ$207,3,0))</f>
        <v/>
      </c>
      <c r="H61" s="71" t="str">
        <f t="shared" si="19"/>
        <v/>
      </c>
      <c r="I61" s="71" t="str">
        <f t="shared" si="20"/>
        <v/>
      </c>
      <c r="J61" s="71" t="str">
        <f t="shared" si="14"/>
        <v/>
      </c>
      <c r="K61" s="71" t="str">
        <f t="shared" si="21"/>
        <v/>
      </c>
      <c r="L61" s="71" t="str">
        <f t="shared" si="22"/>
        <v/>
      </c>
      <c r="M61" s="71" t="str">
        <f t="shared" si="15"/>
        <v/>
      </c>
      <c r="N61" s="71" t="str">
        <f t="shared" si="23"/>
        <v/>
      </c>
      <c r="O61" s="71" t="str">
        <f t="shared" si="24"/>
        <v/>
      </c>
      <c r="P61" s="71" t="str">
        <f t="shared" si="16"/>
        <v/>
      </c>
      <c r="Q61" s="71" t="str">
        <f t="shared" si="25"/>
        <v/>
      </c>
      <c r="R61" s="71" t="str">
        <f t="shared" si="26"/>
        <v/>
      </c>
      <c r="S61" s="71" t="str">
        <f t="shared" si="17"/>
        <v/>
      </c>
      <c r="T61" s="71" t="str">
        <f t="shared" si="18"/>
        <v/>
      </c>
      <c r="U61" s="104" t="str">
        <f>IF(D61="","",VLOOKUP(G61,男子申込一覧表!$CH$6:$CO$207,8,0))</f>
        <v/>
      </c>
      <c r="V61" t="str">
        <f>IF(G61="","",VLOOKUP(G61,男子申込一覧表!$CH$6:$CM$207,6,0))</f>
        <v/>
      </c>
      <c r="W61" t="str">
        <f>VLOOKUP(G61,男子申込一覧表!$CH$6:$CL$207,2,0)</f>
        <v/>
      </c>
      <c r="X61">
        <f>VLOOKUP(G61,男子申込一覧表!$CH$6:$CL$207,3,0)</f>
        <v>0</v>
      </c>
      <c r="Y61" t="str">
        <f>VLOOKUP(G61,男子申込一覧表!$CH$6:$CL$207,4,0)</f>
        <v/>
      </c>
      <c r="Z61">
        <f>VLOOKUP(G61,男子申込一覧表!$CH$6:$CL$207,5,0)</f>
        <v>0</v>
      </c>
    </row>
    <row r="62" spans="1:26" ht="15" customHeight="1">
      <c r="A62">
        <v>58</v>
      </c>
      <c r="B62" s="176"/>
      <c r="C62" s="77" t="str">
        <f t="shared" si="27"/>
        <v/>
      </c>
      <c r="D62" s="77" t="str">
        <f t="shared" si="13"/>
        <v/>
      </c>
      <c r="E62" s="77" t="str">
        <f>IF(D62="","",VLOOKUP(G62,男子申込一覧表!$CH$6:$CN$207,7,0))</f>
        <v/>
      </c>
      <c r="F62" s="77" t="str">
        <f>IF(D62="","",VLOOKUP(G62,男子申込一覧表!$CH$6:$CS$207,12,0))</f>
        <v/>
      </c>
      <c r="G62" s="77" t="str">
        <f>IF(ISERROR(VLOOKUP($A62,男子申込一覧表!$AT$5:$AZ$207,3,0)),"",VLOOKUP($A62,男子申込一覧表!$AT$5:$AZ$207,3,0))</f>
        <v/>
      </c>
      <c r="H62" s="71" t="str">
        <f t="shared" si="19"/>
        <v/>
      </c>
      <c r="I62" s="71" t="str">
        <f t="shared" si="20"/>
        <v/>
      </c>
      <c r="J62" s="71" t="str">
        <f t="shared" si="14"/>
        <v/>
      </c>
      <c r="K62" s="71" t="str">
        <f t="shared" si="21"/>
        <v/>
      </c>
      <c r="L62" s="71" t="str">
        <f t="shared" si="22"/>
        <v/>
      </c>
      <c r="M62" s="71" t="str">
        <f t="shared" si="15"/>
        <v/>
      </c>
      <c r="N62" s="71" t="str">
        <f t="shared" si="23"/>
        <v/>
      </c>
      <c r="O62" s="71" t="str">
        <f t="shared" si="24"/>
        <v/>
      </c>
      <c r="P62" s="71" t="str">
        <f t="shared" si="16"/>
        <v/>
      </c>
      <c r="Q62" s="71" t="str">
        <f t="shared" si="25"/>
        <v/>
      </c>
      <c r="R62" s="71" t="str">
        <f t="shared" si="26"/>
        <v/>
      </c>
      <c r="S62" s="71" t="str">
        <f t="shared" si="17"/>
        <v/>
      </c>
      <c r="T62" s="71" t="str">
        <f t="shared" si="18"/>
        <v/>
      </c>
      <c r="U62" s="104" t="str">
        <f>IF(D62="","",VLOOKUP(G62,男子申込一覧表!$CH$6:$CO$207,8,0))</f>
        <v/>
      </c>
      <c r="V62" t="str">
        <f>IF(G62="","",VLOOKUP(G62,男子申込一覧表!$CH$6:$CM$207,6,0))</f>
        <v/>
      </c>
      <c r="W62" t="str">
        <f>VLOOKUP(G62,男子申込一覧表!$CH$6:$CL$207,2,0)</f>
        <v/>
      </c>
      <c r="X62">
        <f>VLOOKUP(G62,男子申込一覧表!$CH$6:$CL$207,3,0)</f>
        <v>0</v>
      </c>
      <c r="Y62" t="str">
        <f>VLOOKUP(G62,男子申込一覧表!$CH$6:$CL$207,4,0)</f>
        <v/>
      </c>
      <c r="Z62">
        <f>VLOOKUP(G62,男子申込一覧表!$CH$6:$CL$207,5,0)</f>
        <v>0</v>
      </c>
    </row>
    <row r="63" spans="1:26" ht="15" customHeight="1">
      <c r="A63">
        <v>59</v>
      </c>
      <c r="B63" s="176"/>
      <c r="C63" s="77" t="str">
        <f t="shared" si="27"/>
        <v/>
      </c>
      <c r="D63" s="77" t="str">
        <f t="shared" si="13"/>
        <v/>
      </c>
      <c r="E63" s="77" t="str">
        <f>IF(D63="","",VLOOKUP(G63,男子申込一覧表!$CH$6:$CN$207,7,0))</f>
        <v/>
      </c>
      <c r="F63" s="77" t="str">
        <f>IF(D63="","",VLOOKUP(G63,男子申込一覧表!$CH$6:$CS$207,12,0))</f>
        <v/>
      </c>
      <c r="G63" s="77" t="str">
        <f>IF(ISERROR(VLOOKUP($A63,男子申込一覧表!$AT$5:$AZ$207,3,0)),"",VLOOKUP($A63,男子申込一覧表!$AT$5:$AZ$207,3,0))</f>
        <v/>
      </c>
      <c r="H63" s="71" t="str">
        <f t="shared" si="19"/>
        <v/>
      </c>
      <c r="I63" s="71" t="str">
        <f t="shared" si="20"/>
        <v/>
      </c>
      <c r="J63" s="71" t="str">
        <f t="shared" si="14"/>
        <v/>
      </c>
      <c r="K63" s="71" t="str">
        <f t="shared" si="21"/>
        <v/>
      </c>
      <c r="L63" s="71" t="str">
        <f t="shared" si="22"/>
        <v/>
      </c>
      <c r="M63" s="71" t="str">
        <f t="shared" si="15"/>
        <v/>
      </c>
      <c r="N63" s="71" t="str">
        <f t="shared" si="23"/>
        <v/>
      </c>
      <c r="O63" s="71" t="str">
        <f t="shared" si="24"/>
        <v/>
      </c>
      <c r="P63" s="71" t="str">
        <f t="shared" si="16"/>
        <v/>
      </c>
      <c r="Q63" s="71" t="str">
        <f t="shared" si="25"/>
        <v/>
      </c>
      <c r="R63" s="71" t="str">
        <f t="shared" si="26"/>
        <v/>
      </c>
      <c r="S63" s="71" t="str">
        <f t="shared" si="17"/>
        <v/>
      </c>
      <c r="T63" s="71" t="str">
        <f t="shared" si="18"/>
        <v/>
      </c>
      <c r="U63" s="104" t="str">
        <f>IF(D63="","",VLOOKUP(G63,男子申込一覧表!$CH$6:$CO$207,8,0))</f>
        <v/>
      </c>
      <c r="V63" t="str">
        <f>IF(G63="","",VLOOKUP(G63,男子申込一覧表!$CH$6:$CM$207,6,0))</f>
        <v/>
      </c>
      <c r="W63" t="str">
        <f>VLOOKUP(G63,男子申込一覧表!$CH$6:$CL$207,2,0)</f>
        <v/>
      </c>
      <c r="X63">
        <f>VLOOKUP(G63,男子申込一覧表!$CH$6:$CL$207,3,0)</f>
        <v>0</v>
      </c>
      <c r="Y63" t="str">
        <f>VLOOKUP(G63,男子申込一覧表!$CH$6:$CL$207,4,0)</f>
        <v/>
      </c>
      <c r="Z63">
        <f>VLOOKUP(G63,男子申込一覧表!$CH$6:$CL$207,5,0)</f>
        <v>0</v>
      </c>
    </row>
    <row r="64" spans="1:26" ht="15" customHeight="1">
      <c r="A64">
        <v>60</v>
      </c>
      <c r="B64" s="176"/>
      <c r="C64" s="77" t="str">
        <f t="shared" si="27"/>
        <v/>
      </c>
      <c r="D64" s="77" t="str">
        <f t="shared" si="13"/>
        <v/>
      </c>
      <c r="E64" s="77" t="str">
        <f>IF(D64="","",VLOOKUP(G64,男子申込一覧表!$CH$6:$CN$207,7,0))</f>
        <v/>
      </c>
      <c r="F64" s="77" t="str">
        <f>IF(D64="","",VLOOKUP(G64,男子申込一覧表!$CH$6:$CS$207,12,0))</f>
        <v/>
      </c>
      <c r="G64" s="77" t="str">
        <f>IF(ISERROR(VLOOKUP($A64,男子申込一覧表!$AT$5:$AZ$207,3,0)),"",VLOOKUP($A64,男子申込一覧表!$AT$5:$AZ$207,3,0))</f>
        <v/>
      </c>
      <c r="H64" s="71" t="str">
        <f t="shared" si="19"/>
        <v/>
      </c>
      <c r="I64" s="71" t="str">
        <f t="shared" si="20"/>
        <v/>
      </c>
      <c r="J64" s="71" t="str">
        <f t="shared" si="14"/>
        <v/>
      </c>
      <c r="K64" s="71" t="str">
        <f t="shared" si="21"/>
        <v/>
      </c>
      <c r="L64" s="71" t="str">
        <f t="shared" si="22"/>
        <v/>
      </c>
      <c r="M64" s="71" t="str">
        <f t="shared" si="15"/>
        <v/>
      </c>
      <c r="N64" s="71" t="str">
        <f t="shared" si="23"/>
        <v/>
      </c>
      <c r="O64" s="71" t="str">
        <f t="shared" si="24"/>
        <v/>
      </c>
      <c r="P64" s="71" t="str">
        <f t="shared" si="16"/>
        <v/>
      </c>
      <c r="Q64" s="71" t="str">
        <f t="shared" si="25"/>
        <v/>
      </c>
      <c r="R64" s="71" t="str">
        <f t="shared" si="26"/>
        <v/>
      </c>
      <c r="S64" s="71" t="str">
        <f t="shared" si="17"/>
        <v/>
      </c>
      <c r="T64" s="71" t="str">
        <f t="shared" si="18"/>
        <v/>
      </c>
      <c r="U64" s="104" t="str">
        <f>IF(D64="","",VLOOKUP(G64,男子申込一覧表!$CH$6:$CO$207,8,0))</f>
        <v/>
      </c>
      <c r="V64" t="str">
        <f>IF(G64="","",VLOOKUP(G64,男子申込一覧表!$CH$6:$CM$207,6,0))</f>
        <v/>
      </c>
      <c r="W64" t="str">
        <f>VLOOKUP(G64,男子申込一覧表!$CH$6:$CL$207,2,0)</f>
        <v/>
      </c>
      <c r="X64">
        <f>VLOOKUP(G64,男子申込一覧表!$CH$6:$CL$207,3,0)</f>
        <v>0</v>
      </c>
      <c r="Y64" t="str">
        <f>VLOOKUP(G64,男子申込一覧表!$CH$6:$CL$207,4,0)</f>
        <v/>
      </c>
      <c r="Z64">
        <f>VLOOKUP(G64,男子申込一覧表!$CH$6:$CL$207,5,0)</f>
        <v>0</v>
      </c>
    </row>
    <row r="65" spans="1:26" ht="15" customHeight="1">
      <c r="A65">
        <v>61</v>
      </c>
      <c r="B65" s="176"/>
      <c r="C65" s="77" t="str">
        <f t="shared" si="27"/>
        <v/>
      </c>
      <c r="D65" s="77" t="str">
        <f t="shared" si="13"/>
        <v/>
      </c>
      <c r="E65" s="77" t="str">
        <f>IF(D65="","",VLOOKUP(G65,男子申込一覧表!$CH$6:$CN$207,7,0))</f>
        <v/>
      </c>
      <c r="F65" s="77" t="str">
        <f>IF(D65="","",VLOOKUP(G65,男子申込一覧表!$CH$6:$CS$207,12,0))</f>
        <v/>
      </c>
      <c r="G65" s="77" t="str">
        <f>IF(ISERROR(VLOOKUP($A65,男子申込一覧表!$AT$5:$AZ$207,3,0)),"",VLOOKUP($A65,男子申込一覧表!$AT$5:$AZ$207,3,0))</f>
        <v/>
      </c>
      <c r="H65" s="71" t="str">
        <f t="shared" si="19"/>
        <v/>
      </c>
      <c r="I65" s="71" t="str">
        <f t="shared" si="20"/>
        <v/>
      </c>
      <c r="J65" s="71" t="str">
        <f t="shared" si="14"/>
        <v/>
      </c>
      <c r="K65" s="71" t="str">
        <f t="shared" si="21"/>
        <v/>
      </c>
      <c r="L65" s="71" t="str">
        <f t="shared" si="22"/>
        <v/>
      </c>
      <c r="M65" s="71" t="str">
        <f t="shared" si="15"/>
        <v/>
      </c>
      <c r="N65" s="71" t="str">
        <f t="shared" si="23"/>
        <v/>
      </c>
      <c r="O65" s="71" t="str">
        <f t="shared" si="24"/>
        <v/>
      </c>
      <c r="P65" s="71" t="str">
        <f t="shared" si="16"/>
        <v/>
      </c>
      <c r="Q65" s="71" t="str">
        <f t="shared" si="25"/>
        <v/>
      </c>
      <c r="R65" s="71" t="str">
        <f t="shared" si="26"/>
        <v/>
      </c>
      <c r="S65" s="71" t="str">
        <f t="shared" si="17"/>
        <v/>
      </c>
      <c r="T65" s="71" t="str">
        <f t="shared" si="18"/>
        <v/>
      </c>
      <c r="U65" s="104" t="str">
        <f>IF(D65="","",VLOOKUP(G65,男子申込一覧表!$CH$6:$CO$207,8,0))</f>
        <v/>
      </c>
      <c r="V65" t="str">
        <f>IF(G65="","",VLOOKUP(G65,男子申込一覧表!$CH$6:$CM$207,6,0))</f>
        <v/>
      </c>
      <c r="W65" t="str">
        <f>VLOOKUP(G65,男子申込一覧表!$CH$6:$CL$207,2,0)</f>
        <v/>
      </c>
      <c r="X65">
        <f>VLOOKUP(G65,男子申込一覧表!$CH$6:$CL$207,3,0)</f>
        <v>0</v>
      </c>
      <c r="Y65" t="str">
        <f>VLOOKUP(G65,男子申込一覧表!$CH$6:$CL$207,4,0)</f>
        <v/>
      </c>
      <c r="Z65">
        <f>VLOOKUP(G65,男子申込一覧表!$CH$6:$CL$207,5,0)</f>
        <v>0</v>
      </c>
    </row>
    <row r="66" spans="1:26" ht="15" customHeight="1">
      <c r="A66">
        <v>62</v>
      </c>
      <c r="B66" s="176"/>
      <c r="C66" s="77" t="str">
        <f t="shared" si="27"/>
        <v/>
      </c>
      <c r="D66" s="77" t="str">
        <f t="shared" si="13"/>
        <v/>
      </c>
      <c r="E66" s="77" t="str">
        <f>IF(D66="","",VLOOKUP(G66,男子申込一覧表!$CH$6:$CN$207,7,0))</f>
        <v/>
      </c>
      <c r="F66" s="77" t="str">
        <f>IF(D66="","",VLOOKUP(G66,男子申込一覧表!$CH$6:$CS$207,12,0))</f>
        <v/>
      </c>
      <c r="G66" s="77" t="str">
        <f>IF(ISERROR(VLOOKUP($A66,男子申込一覧表!$AT$5:$AZ$207,3,0)),"",VLOOKUP($A66,男子申込一覧表!$AT$5:$AZ$207,3,0))</f>
        <v/>
      </c>
      <c r="H66" s="71" t="str">
        <f t="shared" si="19"/>
        <v/>
      </c>
      <c r="I66" s="71" t="str">
        <f t="shared" si="20"/>
        <v/>
      </c>
      <c r="J66" s="71" t="str">
        <f t="shared" si="14"/>
        <v/>
      </c>
      <c r="K66" s="71" t="str">
        <f t="shared" si="21"/>
        <v/>
      </c>
      <c r="L66" s="71" t="str">
        <f t="shared" si="22"/>
        <v/>
      </c>
      <c r="M66" s="71" t="str">
        <f t="shared" si="15"/>
        <v/>
      </c>
      <c r="N66" s="71" t="str">
        <f t="shared" si="23"/>
        <v/>
      </c>
      <c r="O66" s="71" t="str">
        <f t="shared" si="24"/>
        <v/>
      </c>
      <c r="P66" s="71" t="str">
        <f t="shared" si="16"/>
        <v/>
      </c>
      <c r="Q66" s="71" t="str">
        <f t="shared" si="25"/>
        <v/>
      </c>
      <c r="R66" s="71" t="str">
        <f t="shared" si="26"/>
        <v/>
      </c>
      <c r="S66" s="71" t="str">
        <f t="shared" si="17"/>
        <v/>
      </c>
      <c r="T66" s="71" t="str">
        <f t="shared" si="18"/>
        <v/>
      </c>
      <c r="U66" s="104" t="str">
        <f>IF(D66="","",VLOOKUP(G66,男子申込一覧表!$CH$6:$CO$207,8,0))</f>
        <v/>
      </c>
      <c r="V66" t="str">
        <f>IF(G66="","",VLOOKUP(G66,男子申込一覧表!$CH$6:$CM$207,6,0))</f>
        <v/>
      </c>
      <c r="W66" t="str">
        <f>VLOOKUP(G66,男子申込一覧表!$CH$6:$CL$207,2,0)</f>
        <v/>
      </c>
      <c r="X66">
        <f>VLOOKUP(G66,男子申込一覧表!$CH$6:$CL$207,3,0)</f>
        <v>0</v>
      </c>
      <c r="Y66" t="str">
        <f>VLOOKUP(G66,男子申込一覧表!$CH$6:$CL$207,4,0)</f>
        <v/>
      </c>
      <c r="Z66">
        <f>VLOOKUP(G66,男子申込一覧表!$CH$6:$CL$207,5,0)</f>
        <v>0</v>
      </c>
    </row>
    <row r="67" spans="1:26" ht="15" customHeight="1">
      <c r="A67">
        <v>63</v>
      </c>
      <c r="B67" s="176"/>
      <c r="C67" s="77" t="str">
        <f t="shared" si="27"/>
        <v/>
      </c>
      <c r="D67" s="77" t="str">
        <f t="shared" si="13"/>
        <v/>
      </c>
      <c r="E67" s="77" t="str">
        <f>IF(D67="","",VLOOKUP(G67,男子申込一覧表!$CH$6:$CN$207,7,0))</f>
        <v/>
      </c>
      <c r="F67" s="77" t="str">
        <f>IF(D67="","",VLOOKUP(G67,男子申込一覧表!$CH$6:$CS$207,12,0))</f>
        <v/>
      </c>
      <c r="G67" s="77" t="str">
        <f>IF(ISERROR(VLOOKUP($A67,男子申込一覧表!$AT$5:$AZ$207,3,0)),"",VLOOKUP($A67,男子申込一覧表!$AT$5:$AZ$207,3,0))</f>
        <v/>
      </c>
      <c r="H67" s="71" t="str">
        <f t="shared" si="19"/>
        <v/>
      </c>
      <c r="I67" s="71" t="str">
        <f t="shared" si="20"/>
        <v/>
      </c>
      <c r="J67" s="71" t="str">
        <f t="shared" si="14"/>
        <v/>
      </c>
      <c r="K67" s="71" t="str">
        <f t="shared" si="21"/>
        <v/>
      </c>
      <c r="L67" s="71" t="str">
        <f t="shared" si="22"/>
        <v/>
      </c>
      <c r="M67" s="71" t="str">
        <f t="shared" si="15"/>
        <v/>
      </c>
      <c r="N67" s="71" t="str">
        <f t="shared" si="23"/>
        <v/>
      </c>
      <c r="O67" s="71" t="str">
        <f t="shared" si="24"/>
        <v/>
      </c>
      <c r="P67" s="71" t="str">
        <f t="shared" si="16"/>
        <v/>
      </c>
      <c r="Q67" s="71" t="str">
        <f t="shared" si="25"/>
        <v/>
      </c>
      <c r="R67" s="71" t="str">
        <f t="shared" si="26"/>
        <v/>
      </c>
      <c r="S67" s="71" t="str">
        <f t="shared" si="17"/>
        <v/>
      </c>
      <c r="T67" s="71" t="str">
        <f t="shared" si="18"/>
        <v/>
      </c>
      <c r="U67" s="104" t="str">
        <f>IF(D67="","",VLOOKUP(G67,男子申込一覧表!$CH$6:$CO$207,8,0))</f>
        <v/>
      </c>
      <c r="V67" t="str">
        <f>IF(G67="","",VLOOKUP(G67,男子申込一覧表!$CH$6:$CM$207,6,0))</f>
        <v/>
      </c>
      <c r="W67" t="str">
        <f>VLOOKUP(G67,男子申込一覧表!$CH$6:$CL$207,2,0)</f>
        <v/>
      </c>
      <c r="X67">
        <f>VLOOKUP(G67,男子申込一覧表!$CH$6:$CL$207,3,0)</f>
        <v>0</v>
      </c>
      <c r="Y67" t="str">
        <f>VLOOKUP(G67,男子申込一覧表!$CH$6:$CL$207,4,0)</f>
        <v/>
      </c>
      <c r="Z67">
        <f>VLOOKUP(G67,男子申込一覧表!$CH$6:$CL$207,5,0)</f>
        <v>0</v>
      </c>
    </row>
    <row r="68" spans="1:26" ht="15" customHeight="1">
      <c r="A68">
        <v>64</v>
      </c>
      <c r="B68" s="176"/>
      <c r="C68" s="77" t="str">
        <f t="shared" si="27"/>
        <v/>
      </c>
      <c r="D68" s="77" t="str">
        <f t="shared" si="13"/>
        <v/>
      </c>
      <c r="E68" s="77" t="str">
        <f>IF(D68="","",VLOOKUP(G68,男子申込一覧表!$CH$6:$CN$207,7,0))</f>
        <v/>
      </c>
      <c r="F68" s="77" t="str">
        <f>IF(D68="","",VLOOKUP(G68,男子申込一覧表!$CH$6:$CS$207,12,0))</f>
        <v/>
      </c>
      <c r="G68" s="77" t="str">
        <f>IF(ISERROR(VLOOKUP($A68,男子申込一覧表!$AT$5:$AZ$207,3,0)),"",VLOOKUP($A68,男子申込一覧表!$AT$5:$AZ$207,3,0))</f>
        <v/>
      </c>
      <c r="H68" s="71" t="str">
        <f t="shared" si="19"/>
        <v/>
      </c>
      <c r="I68" s="71" t="str">
        <f t="shared" si="20"/>
        <v/>
      </c>
      <c r="J68" s="71" t="str">
        <f t="shared" si="14"/>
        <v/>
      </c>
      <c r="K68" s="71" t="str">
        <f t="shared" si="21"/>
        <v/>
      </c>
      <c r="L68" s="71" t="str">
        <f t="shared" si="22"/>
        <v/>
      </c>
      <c r="M68" s="71" t="str">
        <f t="shared" si="15"/>
        <v/>
      </c>
      <c r="N68" s="71" t="str">
        <f t="shared" si="23"/>
        <v/>
      </c>
      <c r="O68" s="71" t="str">
        <f t="shared" si="24"/>
        <v/>
      </c>
      <c r="P68" s="71" t="str">
        <f t="shared" si="16"/>
        <v/>
      </c>
      <c r="Q68" s="71" t="str">
        <f t="shared" si="25"/>
        <v/>
      </c>
      <c r="R68" s="71" t="str">
        <f t="shared" si="26"/>
        <v/>
      </c>
      <c r="S68" s="71" t="str">
        <f t="shared" si="17"/>
        <v/>
      </c>
      <c r="T68" s="71" t="str">
        <f t="shared" si="18"/>
        <v/>
      </c>
      <c r="U68" s="104" t="str">
        <f>IF(D68="","",VLOOKUP(G68,男子申込一覧表!$CH$6:$CO$207,8,0))</f>
        <v/>
      </c>
      <c r="V68" t="str">
        <f>IF(G68="","",VLOOKUP(G68,男子申込一覧表!$CH$6:$CM$207,6,0))</f>
        <v/>
      </c>
      <c r="W68" t="str">
        <f>VLOOKUP(G68,男子申込一覧表!$CH$6:$CL$207,2,0)</f>
        <v/>
      </c>
      <c r="X68">
        <f>VLOOKUP(G68,男子申込一覧表!$CH$6:$CL$207,3,0)</f>
        <v>0</v>
      </c>
      <c r="Y68" t="str">
        <f>VLOOKUP(G68,男子申込一覧表!$CH$6:$CL$207,4,0)</f>
        <v/>
      </c>
      <c r="Z68">
        <f>VLOOKUP(G68,男子申込一覧表!$CH$6:$CL$207,5,0)</f>
        <v>0</v>
      </c>
    </row>
    <row r="69" spans="1:26" ht="15" customHeight="1">
      <c r="A69">
        <v>65</v>
      </c>
      <c r="B69" s="176"/>
      <c r="C69" s="77" t="str">
        <f t="shared" si="27"/>
        <v/>
      </c>
      <c r="D69" s="77" t="str">
        <f t="shared" si="13"/>
        <v/>
      </c>
      <c r="E69" s="77" t="str">
        <f>IF(D69="","",VLOOKUP(G69,男子申込一覧表!$CH$6:$CN$207,7,0))</f>
        <v/>
      </c>
      <c r="F69" s="77" t="str">
        <f>IF(D69="","",VLOOKUP(G69,男子申込一覧表!$CH$6:$CS$207,12,0))</f>
        <v/>
      </c>
      <c r="G69" s="77" t="str">
        <f>IF(ISERROR(VLOOKUP($A69,男子申込一覧表!$AT$5:$AZ$207,3,0)),"",VLOOKUP($A69,男子申込一覧表!$AT$5:$AZ$207,3,0))</f>
        <v/>
      </c>
      <c r="H69" s="71" t="str">
        <f t="shared" ref="H69:H84" si="28">IF($W69=1,E69&amp;$X69,"")</f>
        <v/>
      </c>
      <c r="I69" s="71" t="str">
        <f t="shared" ref="I69:I84" si="29">IF($Y69=1,E69&amp;$Z69,"")</f>
        <v/>
      </c>
      <c r="J69" s="71" t="str">
        <f t="shared" si="14"/>
        <v/>
      </c>
      <c r="K69" s="71" t="str">
        <f t="shared" ref="K69:K84" si="30">IF($W69=2,E69&amp;$X69,"")</f>
        <v/>
      </c>
      <c r="L69" s="71" t="str">
        <f t="shared" ref="L69:L84" si="31">IF($Y69=2,E69&amp;$Z69,"")</f>
        <v/>
      </c>
      <c r="M69" s="71" t="str">
        <f t="shared" si="15"/>
        <v/>
      </c>
      <c r="N69" s="71" t="str">
        <f t="shared" ref="N69:N84" si="32">IF($W69=3,E69&amp;$X69,"")</f>
        <v/>
      </c>
      <c r="O69" s="71" t="str">
        <f t="shared" ref="O69:O84" si="33">IF($Y69=3,E69&amp;$Z69,"")</f>
        <v/>
      </c>
      <c r="P69" s="71" t="str">
        <f t="shared" si="16"/>
        <v/>
      </c>
      <c r="Q69" s="71" t="str">
        <f t="shared" ref="Q69:Q84" si="34">IF($W69=4,E69&amp;$X69,"")</f>
        <v/>
      </c>
      <c r="R69" s="71" t="str">
        <f t="shared" ref="R69:R84" si="35">IF($Y69=4,E69&amp;$Z69,"")</f>
        <v/>
      </c>
      <c r="S69" s="71" t="str">
        <f t="shared" si="17"/>
        <v/>
      </c>
      <c r="T69" s="71" t="str">
        <f t="shared" si="18"/>
        <v/>
      </c>
      <c r="U69" s="104" t="str">
        <f>IF(D69="","",VLOOKUP(G69,男子申込一覧表!$CH$6:$CO$207,8,0))</f>
        <v/>
      </c>
      <c r="V69" t="str">
        <f>IF(G69="","",VLOOKUP(G69,男子申込一覧表!$CH$6:$CM$207,6,0))</f>
        <v/>
      </c>
      <c r="W69" t="str">
        <f>VLOOKUP(G69,男子申込一覧表!$CH$6:$CL$207,2,0)</f>
        <v/>
      </c>
      <c r="X69">
        <f>VLOOKUP(G69,男子申込一覧表!$CH$6:$CL$207,3,0)</f>
        <v>0</v>
      </c>
      <c r="Y69" t="str">
        <f>VLOOKUP(G69,男子申込一覧表!$CH$6:$CL$207,4,0)</f>
        <v/>
      </c>
      <c r="Z69">
        <f>VLOOKUP(G69,男子申込一覧表!$CH$6:$CL$207,5,0)</f>
        <v>0</v>
      </c>
    </row>
    <row r="70" spans="1:26" ht="15" customHeight="1">
      <c r="A70">
        <v>66</v>
      </c>
      <c r="B70" s="176"/>
      <c r="C70" s="77" t="str">
        <f t="shared" ref="C70:C104" si="36">IF(G70="","",C69+1)</f>
        <v/>
      </c>
      <c r="D70" s="77" t="str">
        <f t="shared" ref="D70:D105" si="37">IF(V70=1,"男子",IF(V70=2,"女子",""))</f>
        <v/>
      </c>
      <c r="E70" s="77" t="str">
        <f>IF(D70="","",VLOOKUP(G70,男子申込一覧表!$CH$6:$CN$207,7,0))</f>
        <v/>
      </c>
      <c r="F70" s="77" t="str">
        <f>IF(D70="","",VLOOKUP(G70,男子申込一覧表!$CH$6:$CS$207,12,0))</f>
        <v/>
      </c>
      <c r="G70" s="77" t="str">
        <f>IF(ISERROR(VLOOKUP($A70,男子申込一覧表!$AT$5:$AZ$207,3,0)),"",VLOOKUP($A70,男子申込一覧表!$AT$5:$AZ$207,3,0))</f>
        <v/>
      </c>
      <c r="H70" s="71" t="str">
        <f t="shared" si="28"/>
        <v/>
      </c>
      <c r="I70" s="71" t="str">
        <f t="shared" si="29"/>
        <v/>
      </c>
      <c r="J70" s="71" t="str">
        <f t="shared" ref="J70:J104" si="38">IF(H70="",I70,H70)</f>
        <v/>
      </c>
      <c r="K70" s="71" t="str">
        <f t="shared" si="30"/>
        <v/>
      </c>
      <c r="L70" s="71" t="str">
        <f t="shared" si="31"/>
        <v/>
      </c>
      <c r="M70" s="71" t="str">
        <f t="shared" ref="M70:M104" si="39">IF(K70="",L70,K70)</f>
        <v/>
      </c>
      <c r="N70" s="71" t="str">
        <f t="shared" si="32"/>
        <v/>
      </c>
      <c r="O70" s="71" t="str">
        <f t="shared" si="33"/>
        <v/>
      </c>
      <c r="P70" s="71" t="str">
        <f t="shared" ref="P70:P104" si="40">IF(N70="",O70,N70)</f>
        <v/>
      </c>
      <c r="Q70" s="71" t="str">
        <f t="shared" si="34"/>
        <v/>
      </c>
      <c r="R70" s="71" t="str">
        <f t="shared" si="35"/>
        <v/>
      </c>
      <c r="S70" s="71" t="str">
        <f t="shared" ref="S70:S104" si="41">IF(Q70="",R70,Q70)</f>
        <v/>
      </c>
      <c r="T70" s="71" t="str">
        <f t="shared" ref="T70:T84" si="42">IF($W70=5,$X70,"")</f>
        <v/>
      </c>
      <c r="U70" s="104" t="str">
        <f>IF(D70="","",VLOOKUP(G70,男子申込一覧表!$CH$6:$CO$207,8,0))</f>
        <v/>
      </c>
      <c r="V70" t="str">
        <f>IF(G70="","",VLOOKUP(G70,男子申込一覧表!$CH$6:$CM$207,6,0))</f>
        <v/>
      </c>
      <c r="W70" t="str">
        <f>VLOOKUP(G70,男子申込一覧表!$CH$6:$CL$207,2,0)</f>
        <v/>
      </c>
      <c r="X70">
        <f>VLOOKUP(G70,男子申込一覧表!$CH$6:$CL$207,3,0)</f>
        <v>0</v>
      </c>
      <c r="Y70" t="str">
        <f>VLOOKUP(G70,男子申込一覧表!$CH$6:$CL$207,4,0)</f>
        <v/>
      </c>
      <c r="Z70">
        <f>VLOOKUP(G70,男子申込一覧表!$CH$6:$CL$207,5,0)</f>
        <v>0</v>
      </c>
    </row>
    <row r="71" spans="1:26" ht="15" customHeight="1">
      <c r="A71">
        <v>67</v>
      </c>
      <c r="B71" s="176"/>
      <c r="C71" s="77" t="str">
        <f t="shared" si="36"/>
        <v/>
      </c>
      <c r="D71" s="77" t="str">
        <f t="shared" si="37"/>
        <v/>
      </c>
      <c r="E71" s="77" t="str">
        <f>IF(D71="","",VLOOKUP(G71,男子申込一覧表!$CH$6:$CN$207,7,0))</f>
        <v/>
      </c>
      <c r="F71" s="77" t="str">
        <f>IF(D71="","",VLOOKUP(G71,男子申込一覧表!$CH$6:$CS$207,12,0))</f>
        <v/>
      </c>
      <c r="G71" s="77" t="str">
        <f>IF(ISERROR(VLOOKUP($A71,男子申込一覧表!$AT$5:$AZ$207,3,0)),"",VLOOKUP($A71,男子申込一覧表!$AT$5:$AZ$207,3,0))</f>
        <v/>
      </c>
      <c r="H71" s="71" t="str">
        <f t="shared" si="28"/>
        <v/>
      </c>
      <c r="I71" s="71" t="str">
        <f t="shared" si="29"/>
        <v/>
      </c>
      <c r="J71" s="71" t="str">
        <f t="shared" si="38"/>
        <v/>
      </c>
      <c r="K71" s="71" t="str">
        <f t="shared" si="30"/>
        <v/>
      </c>
      <c r="L71" s="71" t="str">
        <f t="shared" si="31"/>
        <v/>
      </c>
      <c r="M71" s="71" t="str">
        <f t="shared" si="39"/>
        <v/>
      </c>
      <c r="N71" s="71" t="str">
        <f t="shared" si="32"/>
        <v/>
      </c>
      <c r="O71" s="71" t="str">
        <f t="shared" si="33"/>
        <v/>
      </c>
      <c r="P71" s="71" t="str">
        <f t="shared" si="40"/>
        <v/>
      </c>
      <c r="Q71" s="71" t="str">
        <f t="shared" si="34"/>
        <v/>
      </c>
      <c r="R71" s="71" t="str">
        <f t="shared" si="35"/>
        <v/>
      </c>
      <c r="S71" s="71" t="str">
        <f t="shared" si="41"/>
        <v/>
      </c>
      <c r="T71" s="71" t="str">
        <f t="shared" si="42"/>
        <v/>
      </c>
      <c r="U71" s="104" t="str">
        <f>IF(D71="","",VLOOKUP(G71,男子申込一覧表!$CH$6:$CO$207,8,0))</f>
        <v/>
      </c>
      <c r="V71" t="str">
        <f>IF(G71="","",VLOOKUP(G71,男子申込一覧表!$CH$6:$CM$207,6,0))</f>
        <v/>
      </c>
      <c r="W71" t="str">
        <f>VLOOKUP(G71,男子申込一覧表!$CH$6:$CL$207,2,0)</f>
        <v/>
      </c>
      <c r="X71">
        <f>VLOOKUP(G71,男子申込一覧表!$CH$6:$CL$207,3,0)</f>
        <v>0</v>
      </c>
      <c r="Y71" t="str">
        <f>VLOOKUP(G71,男子申込一覧表!$CH$6:$CL$207,4,0)</f>
        <v/>
      </c>
      <c r="Z71">
        <f>VLOOKUP(G71,男子申込一覧表!$CH$6:$CL$207,5,0)</f>
        <v>0</v>
      </c>
    </row>
    <row r="72" spans="1:26" ht="15" customHeight="1">
      <c r="A72">
        <v>68</v>
      </c>
      <c r="B72" s="176"/>
      <c r="C72" s="77" t="str">
        <f t="shared" si="36"/>
        <v/>
      </c>
      <c r="D72" s="77" t="str">
        <f t="shared" si="37"/>
        <v/>
      </c>
      <c r="E72" s="77" t="str">
        <f>IF(D72="","",VLOOKUP(G72,男子申込一覧表!$CH$6:$CN$207,7,0))</f>
        <v/>
      </c>
      <c r="F72" s="77" t="str">
        <f>IF(D72="","",VLOOKUP(G72,男子申込一覧表!$CH$6:$CS$207,12,0))</f>
        <v/>
      </c>
      <c r="G72" s="77" t="str">
        <f>IF(ISERROR(VLOOKUP($A72,男子申込一覧表!$AT$5:$AZ$207,3,0)),"",VLOOKUP($A72,男子申込一覧表!$AT$5:$AZ$207,3,0))</f>
        <v/>
      </c>
      <c r="H72" s="71" t="str">
        <f t="shared" si="28"/>
        <v/>
      </c>
      <c r="I72" s="71" t="str">
        <f t="shared" si="29"/>
        <v/>
      </c>
      <c r="J72" s="71" t="str">
        <f t="shared" si="38"/>
        <v/>
      </c>
      <c r="K72" s="71" t="str">
        <f t="shared" si="30"/>
        <v/>
      </c>
      <c r="L72" s="71" t="str">
        <f t="shared" si="31"/>
        <v/>
      </c>
      <c r="M72" s="71" t="str">
        <f t="shared" si="39"/>
        <v/>
      </c>
      <c r="N72" s="71" t="str">
        <f t="shared" si="32"/>
        <v/>
      </c>
      <c r="O72" s="71" t="str">
        <f t="shared" si="33"/>
        <v/>
      </c>
      <c r="P72" s="71" t="str">
        <f t="shared" si="40"/>
        <v/>
      </c>
      <c r="Q72" s="71" t="str">
        <f t="shared" si="34"/>
        <v/>
      </c>
      <c r="R72" s="71" t="str">
        <f t="shared" si="35"/>
        <v/>
      </c>
      <c r="S72" s="71" t="str">
        <f t="shared" si="41"/>
        <v/>
      </c>
      <c r="T72" s="71" t="str">
        <f t="shared" si="42"/>
        <v/>
      </c>
      <c r="U72" s="104" t="str">
        <f>IF(D72="","",VLOOKUP(G72,男子申込一覧表!$CH$6:$CO$207,8,0))</f>
        <v/>
      </c>
      <c r="V72" t="str">
        <f>IF(G72="","",VLOOKUP(G72,男子申込一覧表!$CH$6:$CM$207,6,0))</f>
        <v/>
      </c>
      <c r="W72" t="str">
        <f>VLOOKUP(G72,男子申込一覧表!$CH$6:$CL$207,2,0)</f>
        <v/>
      </c>
      <c r="X72">
        <f>VLOOKUP(G72,男子申込一覧表!$CH$6:$CL$207,3,0)</f>
        <v>0</v>
      </c>
      <c r="Y72" t="str">
        <f>VLOOKUP(G72,男子申込一覧表!$CH$6:$CL$207,4,0)</f>
        <v/>
      </c>
      <c r="Z72">
        <f>VLOOKUP(G72,男子申込一覧表!$CH$6:$CL$207,5,0)</f>
        <v>0</v>
      </c>
    </row>
    <row r="73" spans="1:26" ht="15" customHeight="1">
      <c r="A73">
        <v>69</v>
      </c>
      <c r="B73" s="176"/>
      <c r="C73" s="77" t="str">
        <f t="shared" si="36"/>
        <v/>
      </c>
      <c r="D73" s="77" t="str">
        <f t="shared" si="37"/>
        <v/>
      </c>
      <c r="E73" s="77" t="str">
        <f>IF(D73="","",VLOOKUP(G73,男子申込一覧表!$CH$6:$CN$207,7,0))</f>
        <v/>
      </c>
      <c r="F73" s="77" t="str">
        <f>IF(D73="","",VLOOKUP(G73,男子申込一覧表!$CH$6:$CS$207,12,0))</f>
        <v/>
      </c>
      <c r="G73" s="77" t="str">
        <f>IF(ISERROR(VLOOKUP($A73,男子申込一覧表!$AT$5:$AZ$207,3,0)),"",VLOOKUP($A73,男子申込一覧表!$AT$5:$AZ$207,3,0))</f>
        <v/>
      </c>
      <c r="H73" s="71" t="str">
        <f t="shared" si="28"/>
        <v/>
      </c>
      <c r="I73" s="71" t="str">
        <f t="shared" si="29"/>
        <v/>
      </c>
      <c r="J73" s="71" t="str">
        <f t="shared" si="38"/>
        <v/>
      </c>
      <c r="K73" s="71" t="str">
        <f t="shared" si="30"/>
        <v/>
      </c>
      <c r="L73" s="71" t="str">
        <f t="shared" si="31"/>
        <v/>
      </c>
      <c r="M73" s="71" t="str">
        <f t="shared" si="39"/>
        <v/>
      </c>
      <c r="N73" s="71" t="str">
        <f t="shared" si="32"/>
        <v/>
      </c>
      <c r="O73" s="71" t="str">
        <f t="shared" si="33"/>
        <v/>
      </c>
      <c r="P73" s="71" t="str">
        <f t="shared" si="40"/>
        <v/>
      </c>
      <c r="Q73" s="71" t="str">
        <f t="shared" si="34"/>
        <v/>
      </c>
      <c r="R73" s="71" t="str">
        <f t="shared" si="35"/>
        <v/>
      </c>
      <c r="S73" s="71" t="str">
        <f t="shared" si="41"/>
        <v/>
      </c>
      <c r="T73" s="71" t="str">
        <f t="shared" si="42"/>
        <v/>
      </c>
      <c r="U73" s="104" t="str">
        <f>IF(D73="","",VLOOKUP(G73,男子申込一覧表!$CH$6:$CO$207,8,0))</f>
        <v/>
      </c>
      <c r="V73" t="str">
        <f>IF(G73="","",VLOOKUP(G73,男子申込一覧表!$CH$6:$CM$207,6,0))</f>
        <v/>
      </c>
      <c r="W73" t="str">
        <f>VLOOKUP(G73,男子申込一覧表!$CH$6:$CL$207,2,0)</f>
        <v/>
      </c>
      <c r="X73">
        <f>VLOOKUP(G73,男子申込一覧表!$CH$6:$CL$207,3,0)</f>
        <v>0</v>
      </c>
      <c r="Y73" t="str">
        <f>VLOOKUP(G73,男子申込一覧表!$CH$6:$CL$207,4,0)</f>
        <v/>
      </c>
      <c r="Z73">
        <f>VLOOKUP(G73,男子申込一覧表!$CH$6:$CL$207,5,0)</f>
        <v>0</v>
      </c>
    </row>
    <row r="74" spans="1:26" ht="15" customHeight="1">
      <c r="A74">
        <v>70</v>
      </c>
      <c r="B74" s="176"/>
      <c r="C74" s="77" t="str">
        <f t="shared" si="36"/>
        <v/>
      </c>
      <c r="D74" s="77" t="str">
        <f t="shared" si="37"/>
        <v/>
      </c>
      <c r="E74" s="77" t="str">
        <f>IF(D74="","",VLOOKUP(G74,男子申込一覧表!$CH$6:$CN$207,7,0))</f>
        <v/>
      </c>
      <c r="F74" s="77" t="str">
        <f>IF(D74="","",VLOOKUP(G74,男子申込一覧表!$CH$6:$CS$207,12,0))</f>
        <v/>
      </c>
      <c r="G74" s="77" t="str">
        <f>IF(ISERROR(VLOOKUP($A74,男子申込一覧表!$AT$5:$AZ$207,3,0)),"",VLOOKUP($A74,男子申込一覧表!$AT$5:$AZ$207,3,0))</f>
        <v/>
      </c>
      <c r="H74" s="71" t="str">
        <f t="shared" si="28"/>
        <v/>
      </c>
      <c r="I74" s="71" t="str">
        <f t="shared" si="29"/>
        <v/>
      </c>
      <c r="J74" s="71" t="str">
        <f t="shared" si="38"/>
        <v/>
      </c>
      <c r="K74" s="71" t="str">
        <f t="shared" si="30"/>
        <v/>
      </c>
      <c r="L74" s="71" t="str">
        <f t="shared" si="31"/>
        <v/>
      </c>
      <c r="M74" s="71" t="str">
        <f t="shared" si="39"/>
        <v/>
      </c>
      <c r="N74" s="71" t="str">
        <f t="shared" si="32"/>
        <v/>
      </c>
      <c r="O74" s="71" t="str">
        <f t="shared" si="33"/>
        <v/>
      </c>
      <c r="P74" s="71" t="str">
        <f t="shared" si="40"/>
        <v/>
      </c>
      <c r="Q74" s="71" t="str">
        <f t="shared" si="34"/>
        <v/>
      </c>
      <c r="R74" s="71" t="str">
        <f t="shared" si="35"/>
        <v/>
      </c>
      <c r="S74" s="71" t="str">
        <f t="shared" si="41"/>
        <v/>
      </c>
      <c r="T74" s="71" t="str">
        <f t="shared" si="42"/>
        <v/>
      </c>
      <c r="U74" s="104" t="str">
        <f>IF(D74="","",VLOOKUP(G74,男子申込一覧表!$CH$6:$CO$207,8,0))</f>
        <v/>
      </c>
      <c r="V74" t="str">
        <f>IF(G74="","",VLOOKUP(G74,男子申込一覧表!$CH$6:$CM$207,6,0))</f>
        <v/>
      </c>
      <c r="W74" t="str">
        <f>VLOOKUP(G74,男子申込一覧表!$CH$6:$CL$207,2,0)</f>
        <v/>
      </c>
      <c r="X74">
        <f>VLOOKUP(G74,男子申込一覧表!$CH$6:$CL$207,3,0)</f>
        <v>0</v>
      </c>
      <c r="Y74" t="str">
        <f>VLOOKUP(G74,男子申込一覧表!$CH$6:$CL$207,4,0)</f>
        <v/>
      </c>
      <c r="Z74">
        <f>VLOOKUP(G74,男子申込一覧表!$CH$6:$CL$207,5,0)</f>
        <v>0</v>
      </c>
    </row>
    <row r="75" spans="1:26" ht="15" customHeight="1">
      <c r="A75">
        <v>71</v>
      </c>
      <c r="B75" s="176"/>
      <c r="C75" s="77" t="str">
        <f t="shared" si="36"/>
        <v/>
      </c>
      <c r="D75" s="77" t="str">
        <f t="shared" si="37"/>
        <v/>
      </c>
      <c r="E75" s="77" t="str">
        <f>IF(D75="","",VLOOKUP(G75,男子申込一覧表!$CH$6:$CN$207,7,0))</f>
        <v/>
      </c>
      <c r="F75" s="77" t="str">
        <f>IF(D75="","",VLOOKUP(G75,男子申込一覧表!$CH$6:$CS$207,12,0))</f>
        <v/>
      </c>
      <c r="G75" s="77" t="str">
        <f>IF(ISERROR(VLOOKUP($A75,男子申込一覧表!$AT$5:$AZ$207,3,0)),"",VLOOKUP($A75,男子申込一覧表!$AT$5:$AZ$207,3,0))</f>
        <v/>
      </c>
      <c r="H75" s="71" t="str">
        <f t="shared" si="28"/>
        <v/>
      </c>
      <c r="I75" s="71" t="str">
        <f t="shared" si="29"/>
        <v/>
      </c>
      <c r="J75" s="71" t="str">
        <f t="shared" si="38"/>
        <v/>
      </c>
      <c r="K75" s="71" t="str">
        <f t="shared" si="30"/>
        <v/>
      </c>
      <c r="L75" s="71" t="str">
        <f t="shared" si="31"/>
        <v/>
      </c>
      <c r="M75" s="71" t="str">
        <f t="shared" si="39"/>
        <v/>
      </c>
      <c r="N75" s="71" t="str">
        <f t="shared" si="32"/>
        <v/>
      </c>
      <c r="O75" s="71" t="str">
        <f t="shared" si="33"/>
        <v/>
      </c>
      <c r="P75" s="71" t="str">
        <f t="shared" si="40"/>
        <v/>
      </c>
      <c r="Q75" s="71" t="str">
        <f t="shared" si="34"/>
        <v/>
      </c>
      <c r="R75" s="71" t="str">
        <f t="shared" si="35"/>
        <v/>
      </c>
      <c r="S75" s="71" t="str">
        <f t="shared" si="41"/>
        <v/>
      </c>
      <c r="T75" s="71" t="str">
        <f t="shared" si="42"/>
        <v/>
      </c>
      <c r="U75" s="104" t="str">
        <f>IF(D75="","",VLOOKUP(G75,男子申込一覧表!$CH$6:$CO$207,8,0))</f>
        <v/>
      </c>
      <c r="V75" t="str">
        <f>IF(G75="","",VLOOKUP(G75,男子申込一覧表!$CH$6:$CM$207,6,0))</f>
        <v/>
      </c>
      <c r="W75" t="str">
        <f>VLOOKUP(G75,男子申込一覧表!$CH$6:$CL$207,2,0)</f>
        <v/>
      </c>
      <c r="X75">
        <f>VLOOKUP(G75,男子申込一覧表!$CH$6:$CL$207,3,0)</f>
        <v>0</v>
      </c>
      <c r="Y75" t="str">
        <f>VLOOKUP(G75,男子申込一覧表!$CH$6:$CL$207,4,0)</f>
        <v/>
      </c>
      <c r="Z75">
        <f>VLOOKUP(G75,男子申込一覧表!$CH$6:$CL$207,5,0)</f>
        <v>0</v>
      </c>
    </row>
    <row r="76" spans="1:26" ht="15" customHeight="1">
      <c r="A76">
        <v>72</v>
      </c>
      <c r="B76" s="176"/>
      <c r="C76" s="77" t="str">
        <f t="shared" si="36"/>
        <v/>
      </c>
      <c r="D76" s="77" t="str">
        <f t="shared" si="37"/>
        <v/>
      </c>
      <c r="E76" s="77" t="str">
        <f>IF(D76="","",VLOOKUP(G76,男子申込一覧表!$CH$6:$CN$207,7,0))</f>
        <v/>
      </c>
      <c r="F76" s="77" t="str">
        <f>IF(D76="","",VLOOKUP(G76,男子申込一覧表!$CH$6:$CS$207,12,0))</f>
        <v/>
      </c>
      <c r="G76" s="77" t="str">
        <f>IF(ISERROR(VLOOKUP($A76,男子申込一覧表!$AT$5:$AZ$207,3,0)),"",VLOOKUP($A76,男子申込一覧表!$AT$5:$AZ$207,3,0))</f>
        <v/>
      </c>
      <c r="H76" s="71" t="str">
        <f t="shared" si="28"/>
        <v/>
      </c>
      <c r="I76" s="71" t="str">
        <f t="shared" si="29"/>
        <v/>
      </c>
      <c r="J76" s="71" t="str">
        <f t="shared" si="38"/>
        <v/>
      </c>
      <c r="K76" s="71" t="str">
        <f t="shared" si="30"/>
        <v/>
      </c>
      <c r="L76" s="71" t="str">
        <f t="shared" si="31"/>
        <v/>
      </c>
      <c r="M76" s="71" t="str">
        <f t="shared" si="39"/>
        <v/>
      </c>
      <c r="N76" s="71" t="str">
        <f t="shared" si="32"/>
        <v/>
      </c>
      <c r="O76" s="71" t="str">
        <f t="shared" si="33"/>
        <v/>
      </c>
      <c r="P76" s="71" t="str">
        <f t="shared" si="40"/>
        <v/>
      </c>
      <c r="Q76" s="71" t="str">
        <f t="shared" si="34"/>
        <v/>
      </c>
      <c r="R76" s="71" t="str">
        <f t="shared" si="35"/>
        <v/>
      </c>
      <c r="S76" s="71" t="str">
        <f t="shared" si="41"/>
        <v/>
      </c>
      <c r="T76" s="71" t="str">
        <f t="shared" si="42"/>
        <v/>
      </c>
      <c r="U76" s="104" t="str">
        <f>IF(D76="","",VLOOKUP(G76,男子申込一覧表!$CH$6:$CO$207,8,0))</f>
        <v/>
      </c>
      <c r="V76" t="str">
        <f>IF(G76="","",VLOOKUP(G76,男子申込一覧表!$CH$6:$CM$207,6,0))</f>
        <v/>
      </c>
      <c r="W76" t="str">
        <f>VLOOKUP(G76,男子申込一覧表!$CH$6:$CL$207,2,0)</f>
        <v/>
      </c>
      <c r="X76">
        <f>VLOOKUP(G76,男子申込一覧表!$CH$6:$CL$207,3,0)</f>
        <v>0</v>
      </c>
      <c r="Y76" t="str">
        <f>VLOOKUP(G76,男子申込一覧表!$CH$6:$CL$207,4,0)</f>
        <v/>
      </c>
      <c r="Z76">
        <f>VLOOKUP(G76,男子申込一覧表!$CH$6:$CL$207,5,0)</f>
        <v>0</v>
      </c>
    </row>
    <row r="77" spans="1:26" ht="15" customHeight="1">
      <c r="A77">
        <v>73</v>
      </c>
      <c r="B77" s="176"/>
      <c r="C77" s="77" t="str">
        <f t="shared" si="36"/>
        <v/>
      </c>
      <c r="D77" s="77" t="str">
        <f t="shared" si="37"/>
        <v/>
      </c>
      <c r="E77" s="77" t="str">
        <f>IF(D77="","",VLOOKUP(G77,男子申込一覧表!$CH$6:$CN$207,7,0))</f>
        <v/>
      </c>
      <c r="F77" s="77" t="str">
        <f>IF(D77="","",VLOOKUP(G77,男子申込一覧表!$CH$6:$CS$207,12,0))</f>
        <v/>
      </c>
      <c r="G77" s="77" t="str">
        <f>IF(ISERROR(VLOOKUP($A77,男子申込一覧表!$AT$5:$AZ$207,3,0)),"",VLOOKUP($A77,男子申込一覧表!$AT$5:$AZ$207,3,0))</f>
        <v/>
      </c>
      <c r="H77" s="71" t="str">
        <f t="shared" si="28"/>
        <v/>
      </c>
      <c r="I77" s="71" t="str">
        <f t="shared" si="29"/>
        <v/>
      </c>
      <c r="J77" s="71" t="str">
        <f t="shared" si="38"/>
        <v/>
      </c>
      <c r="K77" s="71" t="str">
        <f t="shared" si="30"/>
        <v/>
      </c>
      <c r="L77" s="71" t="str">
        <f t="shared" si="31"/>
        <v/>
      </c>
      <c r="M77" s="71" t="str">
        <f t="shared" si="39"/>
        <v/>
      </c>
      <c r="N77" s="71" t="str">
        <f t="shared" si="32"/>
        <v/>
      </c>
      <c r="O77" s="71" t="str">
        <f t="shared" si="33"/>
        <v/>
      </c>
      <c r="P77" s="71" t="str">
        <f t="shared" si="40"/>
        <v/>
      </c>
      <c r="Q77" s="71" t="str">
        <f t="shared" si="34"/>
        <v/>
      </c>
      <c r="R77" s="71" t="str">
        <f t="shared" si="35"/>
        <v/>
      </c>
      <c r="S77" s="71" t="str">
        <f t="shared" si="41"/>
        <v/>
      </c>
      <c r="T77" s="71" t="str">
        <f t="shared" si="42"/>
        <v/>
      </c>
      <c r="U77" s="104" t="str">
        <f>IF(D77="","",VLOOKUP(G77,男子申込一覧表!$CH$6:$CO$207,8,0))</f>
        <v/>
      </c>
      <c r="V77" t="str">
        <f>IF(G77="","",VLOOKUP(G77,男子申込一覧表!$CH$6:$CM$207,6,0))</f>
        <v/>
      </c>
      <c r="W77" t="str">
        <f>VLOOKUP(G77,男子申込一覧表!$CH$6:$CL$207,2,0)</f>
        <v/>
      </c>
      <c r="X77">
        <f>VLOOKUP(G77,男子申込一覧表!$CH$6:$CL$207,3,0)</f>
        <v>0</v>
      </c>
      <c r="Y77" t="str">
        <f>VLOOKUP(G77,男子申込一覧表!$CH$6:$CL$207,4,0)</f>
        <v/>
      </c>
      <c r="Z77">
        <f>VLOOKUP(G77,男子申込一覧表!$CH$6:$CL$207,5,0)</f>
        <v>0</v>
      </c>
    </row>
    <row r="78" spans="1:26" ht="15" customHeight="1">
      <c r="A78">
        <v>74</v>
      </c>
      <c r="B78" s="176"/>
      <c r="C78" s="77" t="str">
        <f t="shared" si="36"/>
        <v/>
      </c>
      <c r="D78" s="77" t="str">
        <f t="shared" si="37"/>
        <v/>
      </c>
      <c r="E78" s="77" t="str">
        <f>IF(D78="","",VLOOKUP(G78,男子申込一覧表!$CH$6:$CN$207,7,0))</f>
        <v/>
      </c>
      <c r="F78" s="77" t="str">
        <f>IF(D78="","",VLOOKUP(G78,男子申込一覧表!$CH$6:$CS$207,12,0))</f>
        <v/>
      </c>
      <c r="G78" s="77" t="str">
        <f>IF(ISERROR(VLOOKUP($A78,男子申込一覧表!$AT$5:$AZ$207,3,0)),"",VLOOKUP($A78,男子申込一覧表!$AT$5:$AZ$207,3,0))</f>
        <v/>
      </c>
      <c r="H78" s="71" t="str">
        <f t="shared" si="28"/>
        <v/>
      </c>
      <c r="I78" s="71" t="str">
        <f t="shared" si="29"/>
        <v/>
      </c>
      <c r="J78" s="71" t="str">
        <f t="shared" si="38"/>
        <v/>
      </c>
      <c r="K78" s="71" t="str">
        <f t="shared" si="30"/>
        <v/>
      </c>
      <c r="L78" s="71" t="str">
        <f t="shared" si="31"/>
        <v/>
      </c>
      <c r="M78" s="71" t="str">
        <f t="shared" si="39"/>
        <v/>
      </c>
      <c r="N78" s="71" t="str">
        <f t="shared" si="32"/>
        <v/>
      </c>
      <c r="O78" s="71" t="str">
        <f t="shared" si="33"/>
        <v/>
      </c>
      <c r="P78" s="71" t="str">
        <f t="shared" si="40"/>
        <v/>
      </c>
      <c r="Q78" s="71" t="str">
        <f t="shared" si="34"/>
        <v/>
      </c>
      <c r="R78" s="71" t="str">
        <f t="shared" si="35"/>
        <v/>
      </c>
      <c r="S78" s="71" t="str">
        <f t="shared" si="41"/>
        <v/>
      </c>
      <c r="T78" s="71" t="str">
        <f t="shared" si="42"/>
        <v/>
      </c>
      <c r="U78" s="104" t="str">
        <f>IF(D78="","",VLOOKUP(G78,男子申込一覧表!$CH$6:$CO$207,8,0))</f>
        <v/>
      </c>
      <c r="V78" t="str">
        <f>IF(G78="","",VLOOKUP(G78,男子申込一覧表!$CH$6:$CM$207,6,0))</f>
        <v/>
      </c>
      <c r="W78" t="str">
        <f>VLOOKUP(G78,男子申込一覧表!$CH$6:$CL$207,2,0)</f>
        <v/>
      </c>
      <c r="X78">
        <f>VLOOKUP(G78,男子申込一覧表!$CH$6:$CL$207,3,0)</f>
        <v>0</v>
      </c>
      <c r="Y78" t="str">
        <f>VLOOKUP(G78,男子申込一覧表!$CH$6:$CL$207,4,0)</f>
        <v/>
      </c>
      <c r="Z78">
        <f>VLOOKUP(G78,男子申込一覧表!$CH$6:$CL$207,5,0)</f>
        <v>0</v>
      </c>
    </row>
    <row r="79" spans="1:26" ht="15" customHeight="1">
      <c r="A79">
        <v>75</v>
      </c>
      <c r="B79" s="176"/>
      <c r="C79" s="77" t="str">
        <f t="shared" si="36"/>
        <v/>
      </c>
      <c r="D79" s="77" t="str">
        <f t="shared" si="37"/>
        <v/>
      </c>
      <c r="E79" s="77" t="str">
        <f>IF(D79="","",VLOOKUP(G79,男子申込一覧表!$CH$6:$CN$207,7,0))</f>
        <v/>
      </c>
      <c r="F79" s="77" t="str">
        <f>IF(D79="","",VLOOKUP(G79,男子申込一覧表!$CH$6:$CS$207,12,0))</f>
        <v/>
      </c>
      <c r="G79" s="77" t="str">
        <f>IF(ISERROR(VLOOKUP($A79,男子申込一覧表!$AT$5:$AZ$207,3,0)),"",VLOOKUP($A79,男子申込一覧表!$AT$5:$AZ$207,3,0))</f>
        <v/>
      </c>
      <c r="H79" s="71" t="str">
        <f t="shared" si="28"/>
        <v/>
      </c>
      <c r="I79" s="71" t="str">
        <f t="shared" si="29"/>
        <v/>
      </c>
      <c r="J79" s="71" t="str">
        <f t="shared" si="38"/>
        <v/>
      </c>
      <c r="K79" s="71" t="str">
        <f t="shared" si="30"/>
        <v/>
      </c>
      <c r="L79" s="71" t="str">
        <f t="shared" si="31"/>
        <v/>
      </c>
      <c r="M79" s="71" t="str">
        <f t="shared" si="39"/>
        <v/>
      </c>
      <c r="N79" s="71" t="str">
        <f t="shared" si="32"/>
        <v/>
      </c>
      <c r="O79" s="71" t="str">
        <f t="shared" si="33"/>
        <v/>
      </c>
      <c r="P79" s="71" t="str">
        <f t="shared" si="40"/>
        <v/>
      </c>
      <c r="Q79" s="71" t="str">
        <f t="shared" si="34"/>
        <v/>
      </c>
      <c r="R79" s="71" t="str">
        <f t="shared" si="35"/>
        <v/>
      </c>
      <c r="S79" s="71" t="str">
        <f t="shared" si="41"/>
        <v/>
      </c>
      <c r="T79" s="71" t="str">
        <f t="shared" si="42"/>
        <v/>
      </c>
      <c r="U79" s="104" t="str">
        <f>IF(D79="","",VLOOKUP(G79,男子申込一覧表!$CH$6:$CO$207,8,0))</f>
        <v/>
      </c>
      <c r="V79" t="str">
        <f>IF(G79="","",VLOOKUP(G79,男子申込一覧表!$CH$6:$CM$207,6,0))</f>
        <v/>
      </c>
      <c r="W79" t="str">
        <f>VLOOKUP(G79,男子申込一覧表!$CH$6:$CL$207,2,0)</f>
        <v/>
      </c>
      <c r="X79">
        <f>VLOOKUP(G79,男子申込一覧表!$CH$6:$CL$207,3,0)</f>
        <v>0</v>
      </c>
      <c r="Y79" t="str">
        <f>VLOOKUP(G79,男子申込一覧表!$CH$6:$CL$207,4,0)</f>
        <v/>
      </c>
      <c r="Z79">
        <f>VLOOKUP(G79,男子申込一覧表!$CH$6:$CL$207,5,0)</f>
        <v>0</v>
      </c>
    </row>
    <row r="80" spans="1:26" ht="15" customHeight="1">
      <c r="A80">
        <v>76</v>
      </c>
      <c r="B80" s="176"/>
      <c r="C80" s="77" t="str">
        <f t="shared" si="36"/>
        <v/>
      </c>
      <c r="D80" s="77" t="str">
        <f t="shared" si="37"/>
        <v/>
      </c>
      <c r="E80" s="77" t="str">
        <f>IF(D80="","",VLOOKUP(G80,男子申込一覧表!$CH$6:$CN$207,7,0))</f>
        <v/>
      </c>
      <c r="F80" s="77" t="str">
        <f>IF(D80="","",VLOOKUP(G80,男子申込一覧表!$CH$6:$CS$207,12,0))</f>
        <v/>
      </c>
      <c r="G80" s="77" t="str">
        <f>IF(ISERROR(VLOOKUP($A80,男子申込一覧表!$AT$5:$AZ$207,3,0)),"",VLOOKUP($A80,男子申込一覧表!$AT$5:$AZ$207,3,0))</f>
        <v/>
      </c>
      <c r="H80" s="71" t="str">
        <f t="shared" si="28"/>
        <v/>
      </c>
      <c r="I80" s="71" t="str">
        <f t="shared" si="29"/>
        <v/>
      </c>
      <c r="J80" s="71" t="str">
        <f t="shared" si="38"/>
        <v/>
      </c>
      <c r="K80" s="71" t="str">
        <f t="shared" si="30"/>
        <v/>
      </c>
      <c r="L80" s="71" t="str">
        <f t="shared" si="31"/>
        <v/>
      </c>
      <c r="M80" s="71" t="str">
        <f t="shared" si="39"/>
        <v/>
      </c>
      <c r="N80" s="71" t="str">
        <f t="shared" si="32"/>
        <v/>
      </c>
      <c r="O80" s="71" t="str">
        <f t="shared" si="33"/>
        <v/>
      </c>
      <c r="P80" s="71" t="str">
        <f t="shared" si="40"/>
        <v/>
      </c>
      <c r="Q80" s="71" t="str">
        <f t="shared" si="34"/>
        <v/>
      </c>
      <c r="R80" s="71" t="str">
        <f t="shared" si="35"/>
        <v/>
      </c>
      <c r="S80" s="71" t="str">
        <f t="shared" si="41"/>
        <v/>
      </c>
      <c r="T80" s="71" t="str">
        <f t="shared" si="42"/>
        <v/>
      </c>
      <c r="U80" s="104" t="str">
        <f>IF(D80="","",VLOOKUP(G80,男子申込一覧表!$CH$6:$CO$207,8,0))</f>
        <v/>
      </c>
      <c r="V80" t="str">
        <f>IF(G80="","",VLOOKUP(G80,男子申込一覧表!$CH$6:$CM$207,6,0))</f>
        <v/>
      </c>
      <c r="W80" t="str">
        <f>VLOOKUP(G80,男子申込一覧表!$CH$6:$CL$207,2,0)</f>
        <v/>
      </c>
      <c r="X80">
        <f>VLOOKUP(G80,男子申込一覧表!$CH$6:$CL$207,3,0)</f>
        <v>0</v>
      </c>
      <c r="Y80" t="str">
        <f>VLOOKUP(G80,男子申込一覧表!$CH$6:$CL$207,4,0)</f>
        <v/>
      </c>
      <c r="Z80">
        <f>VLOOKUP(G80,男子申込一覧表!$CH$6:$CL$207,5,0)</f>
        <v>0</v>
      </c>
    </row>
    <row r="81" spans="1:26" ht="15" customHeight="1">
      <c r="A81">
        <v>77</v>
      </c>
      <c r="B81" s="176"/>
      <c r="C81" s="77" t="str">
        <f t="shared" si="36"/>
        <v/>
      </c>
      <c r="D81" s="77" t="str">
        <f t="shared" si="37"/>
        <v/>
      </c>
      <c r="E81" s="77" t="str">
        <f>IF(D81="","",VLOOKUP(G81,男子申込一覧表!$CH$6:$CN$207,7,0))</f>
        <v/>
      </c>
      <c r="F81" s="77" t="str">
        <f>IF(D81="","",VLOOKUP(G81,男子申込一覧表!$CH$6:$CS$207,12,0))</f>
        <v/>
      </c>
      <c r="G81" s="77" t="str">
        <f>IF(ISERROR(VLOOKUP($A81,男子申込一覧表!$AT$5:$AZ$207,3,0)),"",VLOOKUP($A81,男子申込一覧表!$AT$5:$AZ$207,3,0))</f>
        <v/>
      </c>
      <c r="H81" s="71" t="str">
        <f t="shared" si="28"/>
        <v/>
      </c>
      <c r="I81" s="71" t="str">
        <f t="shared" si="29"/>
        <v/>
      </c>
      <c r="J81" s="71" t="str">
        <f t="shared" si="38"/>
        <v/>
      </c>
      <c r="K81" s="71" t="str">
        <f t="shared" si="30"/>
        <v/>
      </c>
      <c r="L81" s="71" t="str">
        <f t="shared" si="31"/>
        <v/>
      </c>
      <c r="M81" s="71" t="str">
        <f t="shared" si="39"/>
        <v/>
      </c>
      <c r="N81" s="71" t="str">
        <f t="shared" si="32"/>
        <v/>
      </c>
      <c r="O81" s="71" t="str">
        <f t="shared" si="33"/>
        <v/>
      </c>
      <c r="P81" s="71" t="str">
        <f t="shared" si="40"/>
        <v/>
      </c>
      <c r="Q81" s="71" t="str">
        <f t="shared" si="34"/>
        <v/>
      </c>
      <c r="R81" s="71" t="str">
        <f t="shared" si="35"/>
        <v/>
      </c>
      <c r="S81" s="71" t="str">
        <f t="shared" si="41"/>
        <v/>
      </c>
      <c r="T81" s="71" t="str">
        <f t="shared" si="42"/>
        <v/>
      </c>
      <c r="U81" s="104" t="str">
        <f>IF(D81="","",VLOOKUP(G81,男子申込一覧表!$CH$6:$CO$207,8,0))</f>
        <v/>
      </c>
      <c r="V81" t="str">
        <f>IF(G81="","",VLOOKUP(G81,男子申込一覧表!$CH$6:$CM$207,6,0))</f>
        <v/>
      </c>
      <c r="W81" t="str">
        <f>VLOOKUP(G81,男子申込一覧表!$CH$6:$CL$207,2,0)</f>
        <v/>
      </c>
      <c r="X81">
        <f>VLOOKUP(G81,男子申込一覧表!$CH$6:$CL$207,3,0)</f>
        <v>0</v>
      </c>
      <c r="Y81" t="str">
        <f>VLOOKUP(G81,男子申込一覧表!$CH$6:$CL$207,4,0)</f>
        <v/>
      </c>
      <c r="Z81">
        <f>VLOOKUP(G81,男子申込一覧表!$CH$6:$CL$207,5,0)</f>
        <v>0</v>
      </c>
    </row>
    <row r="82" spans="1:26" ht="15" customHeight="1">
      <c r="A82">
        <v>78</v>
      </c>
      <c r="B82" s="176"/>
      <c r="C82" s="77" t="str">
        <f t="shared" si="36"/>
        <v/>
      </c>
      <c r="D82" s="77" t="str">
        <f t="shared" si="37"/>
        <v/>
      </c>
      <c r="E82" s="77" t="str">
        <f>IF(D82="","",VLOOKUP(G82,男子申込一覧表!$CH$6:$CN$207,7,0))</f>
        <v/>
      </c>
      <c r="F82" s="77" t="str">
        <f>IF(D82="","",VLOOKUP(G82,男子申込一覧表!$CH$6:$CS$207,12,0))</f>
        <v/>
      </c>
      <c r="G82" s="77" t="str">
        <f>IF(ISERROR(VLOOKUP($A82,男子申込一覧表!$AT$5:$AZ$207,3,0)),"",VLOOKUP($A82,男子申込一覧表!$AT$5:$AZ$207,3,0))</f>
        <v/>
      </c>
      <c r="H82" s="71" t="str">
        <f t="shared" si="28"/>
        <v/>
      </c>
      <c r="I82" s="71" t="str">
        <f t="shared" si="29"/>
        <v/>
      </c>
      <c r="J82" s="71" t="str">
        <f t="shared" si="38"/>
        <v/>
      </c>
      <c r="K82" s="71" t="str">
        <f t="shared" si="30"/>
        <v/>
      </c>
      <c r="L82" s="71" t="str">
        <f t="shared" si="31"/>
        <v/>
      </c>
      <c r="M82" s="71" t="str">
        <f t="shared" si="39"/>
        <v/>
      </c>
      <c r="N82" s="71" t="str">
        <f t="shared" si="32"/>
        <v/>
      </c>
      <c r="O82" s="71" t="str">
        <f t="shared" si="33"/>
        <v/>
      </c>
      <c r="P82" s="71" t="str">
        <f t="shared" si="40"/>
        <v/>
      </c>
      <c r="Q82" s="71" t="str">
        <f t="shared" si="34"/>
        <v/>
      </c>
      <c r="R82" s="71" t="str">
        <f t="shared" si="35"/>
        <v/>
      </c>
      <c r="S82" s="71" t="str">
        <f t="shared" si="41"/>
        <v/>
      </c>
      <c r="T82" s="71" t="str">
        <f t="shared" si="42"/>
        <v/>
      </c>
      <c r="U82" s="104" t="str">
        <f>IF(D82="","",VLOOKUP(G82,男子申込一覧表!$CH$6:$CO$207,8,0))</f>
        <v/>
      </c>
      <c r="V82" t="str">
        <f>IF(G82="","",VLOOKUP(G82,男子申込一覧表!$CH$6:$CM$207,6,0))</f>
        <v/>
      </c>
      <c r="W82" t="str">
        <f>VLOOKUP(G82,男子申込一覧表!$CH$6:$CL$207,2,0)</f>
        <v/>
      </c>
      <c r="X82">
        <f>VLOOKUP(G82,男子申込一覧表!$CH$6:$CL$207,3,0)</f>
        <v>0</v>
      </c>
      <c r="Y82" t="str">
        <f>VLOOKUP(G82,男子申込一覧表!$CH$6:$CL$207,4,0)</f>
        <v/>
      </c>
      <c r="Z82">
        <f>VLOOKUP(G82,男子申込一覧表!$CH$6:$CL$207,5,0)</f>
        <v>0</v>
      </c>
    </row>
    <row r="83" spans="1:26" ht="15" customHeight="1">
      <c r="A83">
        <v>79</v>
      </c>
      <c r="B83" s="176"/>
      <c r="C83" s="77" t="str">
        <f t="shared" si="36"/>
        <v/>
      </c>
      <c r="D83" s="77" t="str">
        <f t="shared" si="37"/>
        <v/>
      </c>
      <c r="E83" s="77" t="str">
        <f>IF(D83="","",VLOOKUP(G83,男子申込一覧表!$CH$6:$CN$207,7,0))</f>
        <v/>
      </c>
      <c r="F83" s="77" t="str">
        <f>IF(D83="","",VLOOKUP(G83,男子申込一覧表!$CH$6:$CS$207,12,0))</f>
        <v/>
      </c>
      <c r="G83" s="77" t="str">
        <f>IF(ISERROR(VLOOKUP($A83,男子申込一覧表!$AT$5:$AZ$207,3,0)),"",VLOOKUP($A83,男子申込一覧表!$AT$5:$AZ$207,3,0))</f>
        <v/>
      </c>
      <c r="H83" s="71" t="str">
        <f t="shared" si="28"/>
        <v/>
      </c>
      <c r="I83" s="71" t="str">
        <f t="shared" si="29"/>
        <v/>
      </c>
      <c r="J83" s="71" t="str">
        <f t="shared" si="38"/>
        <v/>
      </c>
      <c r="K83" s="71" t="str">
        <f t="shared" si="30"/>
        <v/>
      </c>
      <c r="L83" s="71" t="str">
        <f t="shared" si="31"/>
        <v/>
      </c>
      <c r="M83" s="71" t="str">
        <f t="shared" si="39"/>
        <v/>
      </c>
      <c r="N83" s="71" t="str">
        <f t="shared" si="32"/>
        <v/>
      </c>
      <c r="O83" s="71" t="str">
        <f t="shared" si="33"/>
        <v/>
      </c>
      <c r="P83" s="71" t="str">
        <f t="shared" si="40"/>
        <v/>
      </c>
      <c r="Q83" s="71" t="str">
        <f t="shared" si="34"/>
        <v/>
      </c>
      <c r="R83" s="71" t="str">
        <f t="shared" si="35"/>
        <v/>
      </c>
      <c r="S83" s="71" t="str">
        <f t="shared" si="41"/>
        <v/>
      </c>
      <c r="T83" s="71" t="str">
        <f t="shared" si="42"/>
        <v/>
      </c>
      <c r="U83" s="104" t="str">
        <f>IF(D83="","",VLOOKUP(G83,男子申込一覧表!$CH$6:$CO$207,8,0))</f>
        <v/>
      </c>
      <c r="V83" t="str">
        <f>IF(G83="","",VLOOKUP(G83,男子申込一覧表!$CH$6:$CM$207,6,0))</f>
        <v/>
      </c>
      <c r="W83" t="str">
        <f>VLOOKUP(G83,男子申込一覧表!$CH$6:$CL$207,2,0)</f>
        <v/>
      </c>
      <c r="X83">
        <f>VLOOKUP(G83,男子申込一覧表!$CH$6:$CL$207,3,0)</f>
        <v>0</v>
      </c>
      <c r="Y83" t="str">
        <f>VLOOKUP(G83,男子申込一覧表!$CH$6:$CL$207,4,0)</f>
        <v/>
      </c>
      <c r="Z83">
        <f>VLOOKUP(G83,男子申込一覧表!$CH$6:$CL$207,5,0)</f>
        <v>0</v>
      </c>
    </row>
    <row r="84" spans="1:26" ht="15" customHeight="1">
      <c r="A84">
        <v>80</v>
      </c>
      <c r="B84" s="176"/>
      <c r="C84" s="77" t="str">
        <f t="shared" si="36"/>
        <v/>
      </c>
      <c r="D84" s="77" t="str">
        <f t="shared" si="37"/>
        <v/>
      </c>
      <c r="E84" s="77" t="str">
        <f>IF(D84="","",VLOOKUP(G84,男子申込一覧表!$CH$6:$CN$207,7,0))</f>
        <v/>
      </c>
      <c r="F84" s="77" t="str">
        <f>IF(D84="","",VLOOKUP(G84,男子申込一覧表!$CH$6:$CS$207,12,0))</f>
        <v/>
      </c>
      <c r="G84" s="77" t="str">
        <f>IF(ISERROR(VLOOKUP($A84,男子申込一覧表!$AT$5:$AZ$207,3,0)),"",VLOOKUP($A84,男子申込一覧表!$AT$5:$AZ$207,3,0))</f>
        <v/>
      </c>
      <c r="H84" s="71" t="str">
        <f t="shared" si="28"/>
        <v/>
      </c>
      <c r="I84" s="71" t="str">
        <f t="shared" si="29"/>
        <v/>
      </c>
      <c r="J84" s="71" t="str">
        <f t="shared" si="38"/>
        <v/>
      </c>
      <c r="K84" s="71" t="str">
        <f t="shared" si="30"/>
        <v/>
      </c>
      <c r="L84" s="71" t="str">
        <f t="shared" si="31"/>
        <v/>
      </c>
      <c r="M84" s="71" t="str">
        <f t="shared" si="39"/>
        <v/>
      </c>
      <c r="N84" s="71" t="str">
        <f t="shared" si="32"/>
        <v/>
      </c>
      <c r="O84" s="71" t="str">
        <f t="shared" si="33"/>
        <v/>
      </c>
      <c r="P84" s="71" t="str">
        <f t="shared" si="40"/>
        <v/>
      </c>
      <c r="Q84" s="71" t="str">
        <f t="shared" si="34"/>
        <v/>
      </c>
      <c r="R84" s="71" t="str">
        <f t="shared" si="35"/>
        <v/>
      </c>
      <c r="S84" s="71" t="str">
        <f t="shared" si="41"/>
        <v/>
      </c>
      <c r="T84" s="71" t="str">
        <f t="shared" si="42"/>
        <v/>
      </c>
      <c r="U84" s="104" t="str">
        <f>IF(D84="","",VLOOKUP(G84,男子申込一覧表!$CH$6:$CO$207,8,0))</f>
        <v/>
      </c>
      <c r="V84" t="str">
        <f>IF(G84="","",VLOOKUP(G84,男子申込一覧表!$CH$6:$CM$207,6,0))</f>
        <v/>
      </c>
      <c r="W84" t="str">
        <f>VLOOKUP(G84,男子申込一覧表!$CH$6:$CL$207,2,0)</f>
        <v/>
      </c>
      <c r="X84">
        <f>VLOOKUP(G84,男子申込一覧表!$CH$6:$CL$207,3,0)</f>
        <v>0</v>
      </c>
      <c r="Y84" t="str">
        <f>VLOOKUP(G84,男子申込一覧表!$CH$6:$CL$207,4,0)</f>
        <v/>
      </c>
      <c r="Z84">
        <f>VLOOKUP(G84,男子申込一覧表!$CH$6:$CL$207,5,0)</f>
        <v>0</v>
      </c>
    </row>
    <row r="85" spans="1:26" ht="15" customHeight="1">
      <c r="A85">
        <v>81</v>
      </c>
      <c r="C85" s="79" t="str">
        <f t="shared" si="36"/>
        <v/>
      </c>
      <c r="D85" s="79" t="str">
        <f t="shared" si="37"/>
        <v/>
      </c>
      <c r="E85" s="79"/>
      <c r="F85" s="79"/>
      <c r="G85" s="79" t="str">
        <f>IF(ISERROR(VLOOKUP($A85,男子申込一覧表!$AT$5:$AZ$207,3,0)),"",VLOOKUP($A85,男子申込一覧表!$AT$5:$AZ$207,3,0))</f>
        <v/>
      </c>
      <c r="H85" s="73" t="str">
        <f t="shared" ref="H85:H104" si="43">IF($W85=1,$X85,"")</f>
        <v/>
      </c>
      <c r="I85" s="73" t="str">
        <f t="shared" ref="I85:I104" si="44">IF($Y85=1,$Z85,"")</f>
        <v/>
      </c>
      <c r="J85" s="73" t="str">
        <f t="shared" si="38"/>
        <v/>
      </c>
      <c r="K85" s="73" t="str">
        <f t="shared" ref="K85:K104" si="45">IF($W85=5,$X85,"")</f>
        <v/>
      </c>
      <c r="L85" s="73" t="str">
        <f t="shared" ref="L85:L104" si="46">IF($Y85=5,$Z85,"")</f>
        <v/>
      </c>
      <c r="M85" s="73" t="str">
        <f t="shared" si="39"/>
        <v/>
      </c>
      <c r="N85" s="73" t="str">
        <f t="shared" ref="N85:N104" si="47">IF($W85=7,$X85,"")</f>
        <v/>
      </c>
      <c r="O85" s="73" t="str">
        <f t="shared" ref="O85:O104" si="48">IF($Y85=7,$Z85,"")</f>
        <v/>
      </c>
      <c r="P85" s="73" t="str">
        <f t="shared" si="40"/>
        <v/>
      </c>
      <c r="Q85" s="73" t="str">
        <f t="shared" ref="Q85:Q104" si="49">IF($W85=9,$X85,"")</f>
        <v/>
      </c>
      <c r="R85" s="73" t="str">
        <f t="shared" ref="R85:R104" si="50">IF($Y85=9,$Z85,"")</f>
        <v/>
      </c>
      <c r="S85" s="73" t="str">
        <f t="shared" si="41"/>
        <v/>
      </c>
      <c r="T85" s="74"/>
      <c r="U85" s="74"/>
      <c r="V85" t="str">
        <f>IF(G85="","",VLOOKUP(G85,男子申込一覧表!$CH$6:$CM$207,6,0))</f>
        <v/>
      </c>
      <c r="W85" t="str">
        <f>VLOOKUP(G85,男子申込一覧表!$CH$6:$CL$207,2,0)</f>
        <v/>
      </c>
      <c r="X85">
        <f>VLOOKUP(G85,男子申込一覧表!$CH$6:$CL$207,3,0)</f>
        <v>0</v>
      </c>
      <c r="Y85" t="str">
        <f>VLOOKUP(G85,男子申込一覧表!$CH$6:$CL$207,4,0)</f>
        <v/>
      </c>
      <c r="Z85">
        <f>VLOOKUP(G85,男子申込一覧表!$CH$6:$CL$207,5,0)</f>
        <v>0</v>
      </c>
    </row>
    <row r="86" spans="1:26" ht="15" customHeight="1">
      <c r="A86">
        <v>82</v>
      </c>
      <c r="C86" s="80" t="str">
        <f t="shared" si="36"/>
        <v/>
      </c>
      <c r="D86" s="80" t="str">
        <f t="shared" si="37"/>
        <v/>
      </c>
      <c r="E86" s="80"/>
      <c r="F86" s="80"/>
      <c r="G86" s="80" t="str">
        <f>IF(ISERROR(VLOOKUP($A86,男子申込一覧表!$AT$5:$AZ$207,3,0)),"",VLOOKUP($A86,男子申込一覧表!$AT$5:$AZ$207,3,0))</f>
        <v/>
      </c>
      <c r="H86" s="74" t="str">
        <f t="shared" si="43"/>
        <v/>
      </c>
      <c r="I86" s="74" t="str">
        <f t="shared" si="44"/>
        <v/>
      </c>
      <c r="J86" s="74" t="str">
        <f t="shared" si="38"/>
        <v/>
      </c>
      <c r="K86" s="74" t="str">
        <f t="shared" si="45"/>
        <v/>
      </c>
      <c r="L86" s="74" t="str">
        <f t="shared" si="46"/>
        <v/>
      </c>
      <c r="M86" s="74" t="str">
        <f t="shared" si="39"/>
        <v/>
      </c>
      <c r="N86" s="74" t="str">
        <f t="shared" si="47"/>
        <v/>
      </c>
      <c r="O86" s="74" t="str">
        <f t="shared" si="48"/>
        <v/>
      </c>
      <c r="P86" s="74" t="str">
        <f t="shared" si="40"/>
        <v/>
      </c>
      <c r="Q86" s="74" t="str">
        <f t="shared" si="49"/>
        <v/>
      </c>
      <c r="R86" s="74" t="str">
        <f t="shared" si="50"/>
        <v/>
      </c>
      <c r="S86" s="74" t="str">
        <f t="shared" si="41"/>
        <v/>
      </c>
      <c r="T86" s="74"/>
      <c r="U86" s="74"/>
      <c r="V86" t="str">
        <f>IF(G86="","",VLOOKUP(G86,男子申込一覧表!$CH$6:$CM$207,6,0))</f>
        <v/>
      </c>
      <c r="W86" t="str">
        <f>VLOOKUP(G86,男子申込一覧表!$CH$6:$CL$207,2,0)</f>
        <v/>
      </c>
      <c r="X86">
        <f>VLOOKUP(G86,男子申込一覧表!$CH$6:$CL$207,3,0)</f>
        <v>0</v>
      </c>
      <c r="Y86" t="str">
        <f>VLOOKUP(G86,男子申込一覧表!$CH$6:$CL$207,4,0)</f>
        <v/>
      </c>
      <c r="Z86">
        <f>VLOOKUP(G86,男子申込一覧表!$CH$6:$CL$207,5,0)</f>
        <v>0</v>
      </c>
    </row>
    <row r="87" spans="1:26" ht="15" customHeight="1">
      <c r="A87">
        <v>83</v>
      </c>
      <c r="C87" s="80" t="str">
        <f t="shared" si="36"/>
        <v/>
      </c>
      <c r="D87" s="80" t="str">
        <f t="shared" si="37"/>
        <v/>
      </c>
      <c r="E87" s="80"/>
      <c r="F87" s="80"/>
      <c r="G87" s="80" t="str">
        <f>IF(ISERROR(VLOOKUP($A87,男子申込一覧表!$AT$5:$AZ$207,3,0)),"",VLOOKUP($A87,男子申込一覧表!$AT$5:$AZ$207,3,0))</f>
        <v/>
      </c>
      <c r="H87" s="74" t="str">
        <f t="shared" si="43"/>
        <v/>
      </c>
      <c r="I87" s="74" t="str">
        <f t="shared" si="44"/>
        <v/>
      </c>
      <c r="J87" s="74" t="str">
        <f t="shared" si="38"/>
        <v/>
      </c>
      <c r="K87" s="74" t="str">
        <f t="shared" si="45"/>
        <v/>
      </c>
      <c r="L87" s="74" t="str">
        <f t="shared" si="46"/>
        <v/>
      </c>
      <c r="M87" s="74" t="str">
        <f t="shared" si="39"/>
        <v/>
      </c>
      <c r="N87" s="74" t="str">
        <f t="shared" si="47"/>
        <v/>
      </c>
      <c r="O87" s="74" t="str">
        <f t="shared" si="48"/>
        <v/>
      </c>
      <c r="P87" s="74" t="str">
        <f t="shared" si="40"/>
        <v/>
      </c>
      <c r="Q87" s="74" t="str">
        <f t="shared" si="49"/>
        <v/>
      </c>
      <c r="R87" s="74" t="str">
        <f t="shared" si="50"/>
        <v/>
      </c>
      <c r="S87" s="74" t="str">
        <f t="shared" si="41"/>
        <v/>
      </c>
      <c r="T87" s="74"/>
      <c r="U87" s="74"/>
      <c r="V87" t="str">
        <f>IF(G87="","",VLOOKUP(G87,男子申込一覧表!$CH$6:$CM$207,6,0))</f>
        <v/>
      </c>
      <c r="W87" t="str">
        <f>VLOOKUP(G87,男子申込一覧表!$CH$6:$CL$207,2,0)</f>
        <v/>
      </c>
      <c r="X87">
        <f>VLOOKUP(G87,男子申込一覧表!$CH$6:$CL$207,3,0)</f>
        <v>0</v>
      </c>
      <c r="Y87" t="str">
        <f>VLOOKUP(G87,男子申込一覧表!$CH$6:$CL$207,4,0)</f>
        <v/>
      </c>
      <c r="Z87">
        <f>VLOOKUP(G87,男子申込一覧表!$CH$6:$CL$207,5,0)</f>
        <v>0</v>
      </c>
    </row>
    <row r="88" spans="1:26" ht="15" customHeight="1">
      <c r="A88">
        <v>84</v>
      </c>
      <c r="C88" s="80" t="str">
        <f t="shared" si="36"/>
        <v/>
      </c>
      <c r="D88" s="80" t="str">
        <f t="shared" si="37"/>
        <v/>
      </c>
      <c r="E88" s="80"/>
      <c r="F88" s="80"/>
      <c r="G88" s="80" t="str">
        <f>IF(ISERROR(VLOOKUP($A88,男子申込一覧表!$AT$5:$AZ$207,3,0)),"",VLOOKUP($A88,男子申込一覧表!$AT$5:$AZ$207,3,0))</f>
        <v/>
      </c>
      <c r="H88" s="74" t="str">
        <f t="shared" si="43"/>
        <v/>
      </c>
      <c r="I88" s="74" t="str">
        <f t="shared" si="44"/>
        <v/>
      </c>
      <c r="J88" s="74" t="str">
        <f t="shared" si="38"/>
        <v/>
      </c>
      <c r="K88" s="74" t="str">
        <f t="shared" si="45"/>
        <v/>
      </c>
      <c r="L88" s="74" t="str">
        <f t="shared" si="46"/>
        <v/>
      </c>
      <c r="M88" s="74" t="str">
        <f t="shared" si="39"/>
        <v/>
      </c>
      <c r="N88" s="74" t="str">
        <f t="shared" si="47"/>
        <v/>
      </c>
      <c r="O88" s="74" t="str">
        <f t="shared" si="48"/>
        <v/>
      </c>
      <c r="P88" s="74" t="str">
        <f t="shared" si="40"/>
        <v/>
      </c>
      <c r="Q88" s="74" t="str">
        <f t="shared" si="49"/>
        <v/>
      </c>
      <c r="R88" s="74" t="str">
        <f t="shared" si="50"/>
        <v/>
      </c>
      <c r="S88" s="74" t="str">
        <f t="shared" si="41"/>
        <v/>
      </c>
      <c r="T88" s="74"/>
      <c r="U88" s="74"/>
      <c r="V88" t="str">
        <f>IF(G88="","",VLOOKUP(G88,男子申込一覧表!$CH$6:$CM$207,6,0))</f>
        <v/>
      </c>
      <c r="W88" t="str">
        <f>VLOOKUP(G88,男子申込一覧表!$CH$6:$CL$207,2,0)</f>
        <v/>
      </c>
      <c r="X88">
        <f>VLOOKUP(G88,男子申込一覧表!$CH$6:$CL$207,3,0)</f>
        <v>0</v>
      </c>
      <c r="Y88" t="str">
        <f>VLOOKUP(G88,男子申込一覧表!$CH$6:$CL$207,4,0)</f>
        <v/>
      </c>
      <c r="Z88">
        <f>VLOOKUP(G88,男子申込一覧表!$CH$6:$CL$207,5,0)</f>
        <v>0</v>
      </c>
    </row>
    <row r="89" spans="1:26" ht="15" customHeight="1">
      <c r="A89">
        <v>85</v>
      </c>
      <c r="C89" s="80" t="str">
        <f t="shared" si="36"/>
        <v/>
      </c>
      <c r="D89" s="80" t="str">
        <f t="shared" si="37"/>
        <v/>
      </c>
      <c r="E89" s="80"/>
      <c r="F89" s="80"/>
      <c r="G89" s="80" t="str">
        <f>IF(ISERROR(VLOOKUP($A89,男子申込一覧表!$AT$5:$AZ$207,3,0)),"",VLOOKUP($A89,男子申込一覧表!$AT$5:$AZ$207,3,0))</f>
        <v/>
      </c>
      <c r="H89" s="74" t="str">
        <f t="shared" si="43"/>
        <v/>
      </c>
      <c r="I89" s="74" t="str">
        <f t="shared" si="44"/>
        <v/>
      </c>
      <c r="J89" s="74" t="str">
        <f t="shared" si="38"/>
        <v/>
      </c>
      <c r="K89" s="74" t="str">
        <f t="shared" si="45"/>
        <v/>
      </c>
      <c r="L89" s="74" t="str">
        <f t="shared" si="46"/>
        <v/>
      </c>
      <c r="M89" s="74" t="str">
        <f t="shared" si="39"/>
        <v/>
      </c>
      <c r="N89" s="74" t="str">
        <f t="shared" si="47"/>
        <v/>
      </c>
      <c r="O89" s="74" t="str">
        <f t="shared" si="48"/>
        <v/>
      </c>
      <c r="P89" s="74" t="str">
        <f t="shared" si="40"/>
        <v/>
      </c>
      <c r="Q89" s="74" t="str">
        <f t="shared" si="49"/>
        <v/>
      </c>
      <c r="R89" s="74" t="str">
        <f t="shared" si="50"/>
        <v/>
      </c>
      <c r="S89" s="74" t="str">
        <f t="shared" si="41"/>
        <v/>
      </c>
      <c r="T89" s="74"/>
      <c r="U89" s="74"/>
      <c r="V89" t="str">
        <f>IF(G89="","",VLOOKUP(G89,男子申込一覧表!$CH$6:$CM$207,6,0))</f>
        <v/>
      </c>
      <c r="W89" t="str">
        <f>VLOOKUP(G89,男子申込一覧表!$CH$6:$CL$207,2,0)</f>
        <v/>
      </c>
      <c r="X89">
        <f>VLOOKUP(G89,男子申込一覧表!$CH$6:$CL$207,3,0)</f>
        <v>0</v>
      </c>
      <c r="Y89" t="str">
        <f>VLOOKUP(G89,男子申込一覧表!$CH$6:$CL$207,4,0)</f>
        <v/>
      </c>
      <c r="Z89">
        <f>VLOOKUP(G89,男子申込一覧表!$CH$6:$CL$207,5,0)</f>
        <v>0</v>
      </c>
    </row>
    <row r="90" spans="1:26" ht="15" customHeight="1">
      <c r="A90">
        <v>86</v>
      </c>
      <c r="C90" s="80" t="str">
        <f t="shared" si="36"/>
        <v/>
      </c>
      <c r="D90" s="80" t="str">
        <f t="shared" si="37"/>
        <v/>
      </c>
      <c r="E90" s="80"/>
      <c r="F90" s="80"/>
      <c r="G90" s="80" t="str">
        <f>IF(ISERROR(VLOOKUP($A90,男子申込一覧表!$AT$5:$AZ$207,3,0)),"",VLOOKUP($A90,男子申込一覧表!$AT$5:$AZ$207,3,0))</f>
        <v/>
      </c>
      <c r="H90" s="74" t="str">
        <f t="shared" si="43"/>
        <v/>
      </c>
      <c r="I90" s="74" t="str">
        <f t="shared" si="44"/>
        <v/>
      </c>
      <c r="J90" s="74" t="str">
        <f t="shared" si="38"/>
        <v/>
      </c>
      <c r="K90" s="74" t="str">
        <f t="shared" si="45"/>
        <v/>
      </c>
      <c r="L90" s="74" t="str">
        <f t="shared" si="46"/>
        <v/>
      </c>
      <c r="M90" s="74" t="str">
        <f t="shared" si="39"/>
        <v/>
      </c>
      <c r="N90" s="74" t="str">
        <f t="shared" si="47"/>
        <v/>
      </c>
      <c r="O90" s="74" t="str">
        <f t="shared" si="48"/>
        <v/>
      </c>
      <c r="P90" s="74" t="str">
        <f t="shared" si="40"/>
        <v/>
      </c>
      <c r="Q90" s="74" t="str">
        <f t="shared" si="49"/>
        <v/>
      </c>
      <c r="R90" s="74" t="str">
        <f t="shared" si="50"/>
        <v/>
      </c>
      <c r="S90" s="74" t="str">
        <f t="shared" si="41"/>
        <v/>
      </c>
      <c r="T90" s="74"/>
      <c r="U90" s="74"/>
      <c r="V90" t="str">
        <f>IF(G90="","",VLOOKUP(G90,男子申込一覧表!$CH$6:$CM$207,6,0))</f>
        <v/>
      </c>
      <c r="W90" t="str">
        <f>VLOOKUP(G90,男子申込一覧表!$CH$6:$CL$207,2,0)</f>
        <v/>
      </c>
      <c r="X90">
        <f>VLOOKUP(G90,男子申込一覧表!$CH$6:$CL$207,3,0)</f>
        <v>0</v>
      </c>
      <c r="Y90" t="str">
        <f>VLOOKUP(G90,男子申込一覧表!$CH$6:$CL$207,4,0)</f>
        <v/>
      </c>
      <c r="Z90">
        <f>VLOOKUP(G90,男子申込一覧表!$CH$6:$CL$207,5,0)</f>
        <v>0</v>
      </c>
    </row>
    <row r="91" spans="1:26" ht="15" customHeight="1">
      <c r="A91">
        <v>87</v>
      </c>
      <c r="C91" s="80" t="str">
        <f t="shared" si="36"/>
        <v/>
      </c>
      <c r="D91" s="80" t="str">
        <f t="shared" si="37"/>
        <v/>
      </c>
      <c r="E91" s="80"/>
      <c r="F91" s="80"/>
      <c r="G91" s="80" t="str">
        <f>IF(ISERROR(VLOOKUP($A91,男子申込一覧表!$AT$5:$AZ$207,3,0)),"",VLOOKUP($A91,男子申込一覧表!$AT$5:$AZ$207,3,0))</f>
        <v/>
      </c>
      <c r="H91" s="74" t="str">
        <f t="shared" si="43"/>
        <v/>
      </c>
      <c r="I91" s="74" t="str">
        <f t="shared" si="44"/>
        <v/>
      </c>
      <c r="J91" s="74" t="str">
        <f t="shared" si="38"/>
        <v/>
      </c>
      <c r="K91" s="74" t="str">
        <f t="shared" si="45"/>
        <v/>
      </c>
      <c r="L91" s="74" t="str">
        <f t="shared" si="46"/>
        <v/>
      </c>
      <c r="M91" s="74" t="str">
        <f t="shared" si="39"/>
        <v/>
      </c>
      <c r="N91" s="74" t="str">
        <f t="shared" si="47"/>
        <v/>
      </c>
      <c r="O91" s="74" t="str">
        <f t="shared" si="48"/>
        <v/>
      </c>
      <c r="P91" s="74" t="str">
        <f t="shared" si="40"/>
        <v/>
      </c>
      <c r="Q91" s="74" t="str">
        <f t="shared" si="49"/>
        <v/>
      </c>
      <c r="R91" s="74" t="str">
        <f t="shared" si="50"/>
        <v/>
      </c>
      <c r="S91" s="74" t="str">
        <f t="shared" si="41"/>
        <v/>
      </c>
      <c r="T91" s="74"/>
      <c r="U91" s="74"/>
      <c r="V91" t="str">
        <f>IF(G91="","",VLOOKUP(G91,男子申込一覧表!$CH$6:$CM$207,6,0))</f>
        <v/>
      </c>
      <c r="W91" t="str">
        <f>VLOOKUP(G91,男子申込一覧表!$CH$6:$CL$207,2,0)</f>
        <v/>
      </c>
      <c r="X91">
        <f>VLOOKUP(G91,男子申込一覧表!$CH$6:$CL$207,3,0)</f>
        <v>0</v>
      </c>
      <c r="Y91" t="str">
        <f>VLOOKUP(G91,男子申込一覧表!$CH$6:$CL$207,4,0)</f>
        <v/>
      </c>
      <c r="Z91">
        <f>VLOOKUP(G91,男子申込一覧表!$CH$6:$CL$207,5,0)</f>
        <v>0</v>
      </c>
    </row>
    <row r="92" spans="1:26" ht="15" customHeight="1">
      <c r="A92">
        <v>88</v>
      </c>
      <c r="C92" s="80" t="str">
        <f t="shared" si="36"/>
        <v/>
      </c>
      <c r="D92" s="80" t="str">
        <f t="shared" si="37"/>
        <v/>
      </c>
      <c r="E92" s="80"/>
      <c r="F92" s="80"/>
      <c r="G92" s="80" t="str">
        <f>IF(ISERROR(VLOOKUP($A92,男子申込一覧表!$AT$5:$AZ$207,3,0)),"",VLOOKUP($A92,男子申込一覧表!$AT$5:$AZ$207,3,0))</f>
        <v/>
      </c>
      <c r="H92" s="74" t="str">
        <f t="shared" si="43"/>
        <v/>
      </c>
      <c r="I92" s="74" t="str">
        <f t="shared" si="44"/>
        <v/>
      </c>
      <c r="J92" s="74" t="str">
        <f t="shared" si="38"/>
        <v/>
      </c>
      <c r="K92" s="74" t="str">
        <f t="shared" si="45"/>
        <v/>
      </c>
      <c r="L92" s="74" t="str">
        <f t="shared" si="46"/>
        <v/>
      </c>
      <c r="M92" s="74" t="str">
        <f t="shared" si="39"/>
        <v/>
      </c>
      <c r="N92" s="74" t="str">
        <f t="shared" si="47"/>
        <v/>
      </c>
      <c r="O92" s="74" t="str">
        <f t="shared" si="48"/>
        <v/>
      </c>
      <c r="P92" s="74" t="str">
        <f t="shared" si="40"/>
        <v/>
      </c>
      <c r="Q92" s="74" t="str">
        <f t="shared" si="49"/>
        <v/>
      </c>
      <c r="R92" s="74" t="str">
        <f t="shared" si="50"/>
        <v/>
      </c>
      <c r="S92" s="74" t="str">
        <f t="shared" si="41"/>
        <v/>
      </c>
      <c r="T92" s="74"/>
      <c r="U92" s="74"/>
      <c r="V92" t="str">
        <f>IF(G92="","",VLOOKUP(G92,男子申込一覧表!$CH$6:$CM$207,6,0))</f>
        <v/>
      </c>
      <c r="W92" t="str">
        <f>VLOOKUP(G92,男子申込一覧表!$CH$6:$CL$207,2,0)</f>
        <v/>
      </c>
      <c r="X92">
        <f>VLOOKUP(G92,男子申込一覧表!$CH$6:$CL$207,3,0)</f>
        <v>0</v>
      </c>
      <c r="Y92" t="str">
        <f>VLOOKUP(G92,男子申込一覧表!$CH$6:$CL$207,4,0)</f>
        <v/>
      </c>
      <c r="Z92">
        <f>VLOOKUP(G92,男子申込一覧表!$CH$6:$CL$207,5,0)</f>
        <v>0</v>
      </c>
    </row>
    <row r="93" spans="1:26" ht="15" customHeight="1">
      <c r="A93">
        <v>89</v>
      </c>
      <c r="C93" s="80" t="str">
        <f t="shared" si="36"/>
        <v/>
      </c>
      <c r="D93" s="80" t="str">
        <f t="shared" si="37"/>
        <v/>
      </c>
      <c r="E93" s="80"/>
      <c r="F93" s="80"/>
      <c r="G93" s="80" t="str">
        <f>IF(ISERROR(VLOOKUP($A93,男子申込一覧表!$AT$5:$AZ$207,3,0)),"",VLOOKUP($A93,男子申込一覧表!$AT$5:$AZ$207,3,0))</f>
        <v/>
      </c>
      <c r="H93" s="74" t="str">
        <f t="shared" si="43"/>
        <v/>
      </c>
      <c r="I93" s="74" t="str">
        <f t="shared" si="44"/>
        <v/>
      </c>
      <c r="J93" s="74" t="str">
        <f t="shared" si="38"/>
        <v/>
      </c>
      <c r="K93" s="74" t="str">
        <f t="shared" si="45"/>
        <v/>
      </c>
      <c r="L93" s="74" t="str">
        <f t="shared" si="46"/>
        <v/>
      </c>
      <c r="M93" s="74" t="str">
        <f t="shared" si="39"/>
        <v/>
      </c>
      <c r="N93" s="74" t="str">
        <f t="shared" si="47"/>
        <v/>
      </c>
      <c r="O93" s="74" t="str">
        <f t="shared" si="48"/>
        <v/>
      </c>
      <c r="P93" s="74" t="str">
        <f t="shared" si="40"/>
        <v/>
      </c>
      <c r="Q93" s="74" t="str">
        <f t="shared" si="49"/>
        <v/>
      </c>
      <c r="R93" s="74" t="str">
        <f t="shared" si="50"/>
        <v/>
      </c>
      <c r="S93" s="74" t="str">
        <f t="shared" si="41"/>
        <v/>
      </c>
      <c r="T93" s="74"/>
      <c r="U93" s="74"/>
      <c r="V93" t="str">
        <f>IF(G93="","",VLOOKUP(G93,男子申込一覧表!$CH$6:$CM$207,6,0))</f>
        <v/>
      </c>
      <c r="W93" t="str">
        <f>VLOOKUP(G93,男子申込一覧表!$CH$6:$CL$207,2,0)</f>
        <v/>
      </c>
      <c r="X93">
        <f>VLOOKUP(G93,男子申込一覧表!$CH$6:$CL$207,3,0)</f>
        <v>0</v>
      </c>
      <c r="Y93" t="str">
        <f>VLOOKUP(G93,男子申込一覧表!$CH$6:$CL$207,4,0)</f>
        <v/>
      </c>
      <c r="Z93">
        <f>VLOOKUP(G93,男子申込一覧表!$CH$6:$CL$207,5,0)</f>
        <v>0</v>
      </c>
    </row>
    <row r="94" spans="1:26" ht="15" customHeight="1">
      <c r="A94">
        <v>90</v>
      </c>
      <c r="C94" s="80" t="str">
        <f t="shared" si="36"/>
        <v/>
      </c>
      <c r="D94" s="80" t="str">
        <f t="shared" si="37"/>
        <v/>
      </c>
      <c r="E94" s="80"/>
      <c r="F94" s="80"/>
      <c r="G94" s="80" t="str">
        <f>IF(ISERROR(VLOOKUP($A94,男子申込一覧表!$AT$5:$AZ$207,3,0)),"",VLOOKUP($A94,男子申込一覧表!$AT$5:$AZ$207,3,0))</f>
        <v/>
      </c>
      <c r="H94" s="74" t="str">
        <f t="shared" si="43"/>
        <v/>
      </c>
      <c r="I94" s="74" t="str">
        <f t="shared" si="44"/>
        <v/>
      </c>
      <c r="J94" s="74" t="str">
        <f t="shared" si="38"/>
        <v/>
      </c>
      <c r="K94" s="74" t="str">
        <f t="shared" si="45"/>
        <v/>
      </c>
      <c r="L94" s="74" t="str">
        <f t="shared" si="46"/>
        <v/>
      </c>
      <c r="M94" s="74" t="str">
        <f t="shared" si="39"/>
        <v/>
      </c>
      <c r="N94" s="74" t="str">
        <f t="shared" si="47"/>
        <v/>
      </c>
      <c r="O94" s="74" t="str">
        <f t="shared" si="48"/>
        <v/>
      </c>
      <c r="P94" s="74" t="str">
        <f t="shared" si="40"/>
        <v/>
      </c>
      <c r="Q94" s="74" t="str">
        <f t="shared" si="49"/>
        <v/>
      </c>
      <c r="R94" s="74" t="str">
        <f t="shared" si="50"/>
        <v/>
      </c>
      <c r="S94" s="74" t="str">
        <f t="shared" si="41"/>
        <v/>
      </c>
      <c r="T94" s="74"/>
      <c r="U94" s="74"/>
      <c r="V94" t="str">
        <f>IF(G94="","",VLOOKUP(G94,男子申込一覧表!$CH$6:$CM$207,6,0))</f>
        <v/>
      </c>
      <c r="W94" t="str">
        <f>VLOOKUP(G94,男子申込一覧表!$CH$6:$CL$207,2,0)</f>
        <v/>
      </c>
      <c r="X94">
        <f>VLOOKUP(G94,男子申込一覧表!$CH$6:$CL$207,3,0)</f>
        <v>0</v>
      </c>
      <c r="Y94" t="str">
        <f>VLOOKUP(G94,男子申込一覧表!$CH$6:$CL$207,4,0)</f>
        <v/>
      </c>
      <c r="Z94">
        <f>VLOOKUP(G94,男子申込一覧表!$CH$6:$CL$207,5,0)</f>
        <v>0</v>
      </c>
    </row>
    <row r="95" spans="1:26" ht="15" customHeight="1">
      <c r="A95">
        <v>91</v>
      </c>
      <c r="C95" s="80" t="str">
        <f t="shared" si="36"/>
        <v/>
      </c>
      <c r="D95" s="80" t="str">
        <f t="shared" si="37"/>
        <v/>
      </c>
      <c r="E95" s="80"/>
      <c r="F95" s="80"/>
      <c r="G95" s="80" t="str">
        <f>IF(ISERROR(VLOOKUP($A95,男子申込一覧表!$AT$5:$AZ$207,3,0)),"",VLOOKUP($A95,男子申込一覧表!$AT$5:$AZ$207,3,0))</f>
        <v/>
      </c>
      <c r="H95" s="74" t="str">
        <f t="shared" si="43"/>
        <v/>
      </c>
      <c r="I95" s="74" t="str">
        <f t="shared" si="44"/>
        <v/>
      </c>
      <c r="J95" s="74" t="str">
        <f t="shared" si="38"/>
        <v/>
      </c>
      <c r="K95" s="74" t="str">
        <f t="shared" si="45"/>
        <v/>
      </c>
      <c r="L95" s="74" t="str">
        <f t="shared" si="46"/>
        <v/>
      </c>
      <c r="M95" s="74" t="str">
        <f t="shared" si="39"/>
        <v/>
      </c>
      <c r="N95" s="74" t="str">
        <f t="shared" si="47"/>
        <v/>
      </c>
      <c r="O95" s="74" t="str">
        <f t="shared" si="48"/>
        <v/>
      </c>
      <c r="P95" s="74" t="str">
        <f t="shared" si="40"/>
        <v/>
      </c>
      <c r="Q95" s="74" t="str">
        <f t="shared" si="49"/>
        <v/>
      </c>
      <c r="R95" s="74" t="str">
        <f t="shared" si="50"/>
        <v/>
      </c>
      <c r="S95" s="74" t="str">
        <f t="shared" si="41"/>
        <v/>
      </c>
      <c r="T95" s="74"/>
      <c r="U95" s="74"/>
      <c r="V95" t="str">
        <f>IF(G95="","",VLOOKUP(G95,男子申込一覧表!$CH$6:$CM$207,6,0))</f>
        <v/>
      </c>
      <c r="W95" t="str">
        <f>VLOOKUP(G95,男子申込一覧表!$CH$6:$CL$207,2,0)</f>
        <v/>
      </c>
      <c r="X95">
        <f>VLOOKUP(G95,男子申込一覧表!$CH$6:$CL$207,3,0)</f>
        <v>0</v>
      </c>
      <c r="Y95" t="str">
        <f>VLOOKUP(G95,男子申込一覧表!$CH$6:$CL$207,4,0)</f>
        <v/>
      </c>
      <c r="Z95">
        <f>VLOOKUP(G95,男子申込一覧表!$CH$6:$CL$207,5,0)</f>
        <v>0</v>
      </c>
    </row>
    <row r="96" spans="1:26" ht="15" customHeight="1">
      <c r="A96">
        <v>92</v>
      </c>
      <c r="C96" s="80" t="str">
        <f t="shared" si="36"/>
        <v/>
      </c>
      <c r="D96" s="80" t="str">
        <f t="shared" si="37"/>
        <v/>
      </c>
      <c r="E96" s="80"/>
      <c r="F96" s="80"/>
      <c r="G96" s="80" t="str">
        <f>IF(ISERROR(VLOOKUP($A96,男子申込一覧表!$AT$5:$AZ$207,3,0)),"",VLOOKUP($A96,男子申込一覧表!$AT$5:$AZ$207,3,0))</f>
        <v/>
      </c>
      <c r="H96" s="74" t="str">
        <f t="shared" si="43"/>
        <v/>
      </c>
      <c r="I96" s="74" t="str">
        <f t="shared" si="44"/>
        <v/>
      </c>
      <c r="J96" s="74" t="str">
        <f t="shared" si="38"/>
        <v/>
      </c>
      <c r="K96" s="74" t="str">
        <f t="shared" si="45"/>
        <v/>
      </c>
      <c r="L96" s="74" t="str">
        <f t="shared" si="46"/>
        <v/>
      </c>
      <c r="M96" s="74" t="str">
        <f t="shared" si="39"/>
        <v/>
      </c>
      <c r="N96" s="74" t="str">
        <f t="shared" si="47"/>
        <v/>
      </c>
      <c r="O96" s="74" t="str">
        <f t="shared" si="48"/>
        <v/>
      </c>
      <c r="P96" s="74" t="str">
        <f t="shared" si="40"/>
        <v/>
      </c>
      <c r="Q96" s="74" t="str">
        <f t="shared" si="49"/>
        <v/>
      </c>
      <c r="R96" s="74" t="str">
        <f t="shared" si="50"/>
        <v/>
      </c>
      <c r="S96" s="74" t="str">
        <f t="shared" si="41"/>
        <v/>
      </c>
      <c r="T96" s="74"/>
      <c r="U96" s="74"/>
      <c r="V96" t="str">
        <f>IF(G96="","",VLOOKUP(G96,男子申込一覧表!$CH$6:$CM$207,6,0))</f>
        <v/>
      </c>
      <c r="W96" t="str">
        <f>VLOOKUP(G96,男子申込一覧表!$CH$6:$CL$207,2,0)</f>
        <v/>
      </c>
      <c r="X96">
        <f>VLOOKUP(G96,男子申込一覧表!$CH$6:$CL$207,3,0)</f>
        <v>0</v>
      </c>
      <c r="Y96" t="str">
        <f>VLOOKUP(G96,男子申込一覧表!$CH$6:$CL$207,4,0)</f>
        <v/>
      </c>
      <c r="Z96">
        <f>VLOOKUP(G96,男子申込一覧表!$CH$6:$CL$207,5,0)</f>
        <v>0</v>
      </c>
    </row>
    <row r="97" spans="1:26" ht="15" customHeight="1">
      <c r="A97">
        <v>93</v>
      </c>
      <c r="C97" s="80" t="str">
        <f t="shared" si="36"/>
        <v/>
      </c>
      <c r="D97" s="80" t="str">
        <f t="shared" si="37"/>
        <v/>
      </c>
      <c r="E97" s="80"/>
      <c r="F97" s="80"/>
      <c r="G97" s="80" t="str">
        <f>IF(ISERROR(VLOOKUP($A97,男子申込一覧表!$AT$5:$AZ$207,3,0)),"",VLOOKUP($A97,男子申込一覧表!$AT$5:$AZ$207,3,0))</f>
        <v/>
      </c>
      <c r="H97" s="74" t="str">
        <f t="shared" si="43"/>
        <v/>
      </c>
      <c r="I97" s="74" t="str">
        <f t="shared" si="44"/>
        <v/>
      </c>
      <c r="J97" s="74" t="str">
        <f t="shared" si="38"/>
        <v/>
      </c>
      <c r="K97" s="74" t="str">
        <f t="shared" si="45"/>
        <v/>
      </c>
      <c r="L97" s="74" t="str">
        <f t="shared" si="46"/>
        <v/>
      </c>
      <c r="M97" s="74" t="str">
        <f t="shared" si="39"/>
        <v/>
      </c>
      <c r="N97" s="74" t="str">
        <f t="shared" si="47"/>
        <v/>
      </c>
      <c r="O97" s="74" t="str">
        <f t="shared" si="48"/>
        <v/>
      </c>
      <c r="P97" s="74" t="str">
        <f t="shared" si="40"/>
        <v/>
      </c>
      <c r="Q97" s="74" t="str">
        <f t="shared" si="49"/>
        <v/>
      </c>
      <c r="R97" s="74" t="str">
        <f t="shared" si="50"/>
        <v/>
      </c>
      <c r="S97" s="74" t="str">
        <f t="shared" si="41"/>
        <v/>
      </c>
      <c r="T97" s="74"/>
      <c r="U97" s="74"/>
      <c r="V97" t="str">
        <f>IF(G97="","",VLOOKUP(G97,男子申込一覧表!$CH$6:$CM$207,6,0))</f>
        <v/>
      </c>
      <c r="W97" t="str">
        <f>VLOOKUP(G97,男子申込一覧表!$CH$6:$CL$207,2,0)</f>
        <v/>
      </c>
      <c r="X97">
        <f>VLOOKUP(G97,男子申込一覧表!$CH$6:$CL$207,3,0)</f>
        <v>0</v>
      </c>
      <c r="Y97" t="str">
        <f>VLOOKUP(G97,男子申込一覧表!$CH$6:$CL$207,4,0)</f>
        <v/>
      </c>
      <c r="Z97">
        <f>VLOOKUP(G97,男子申込一覧表!$CH$6:$CL$207,5,0)</f>
        <v>0</v>
      </c>
    </row>
    <row r="98" spans="1:26" ht="15" customHeight="1">
      <c r="A98">
        <v>94</v>
      </c>
      <c r="C98" s="80" t="str">
        <f t="shared" si="36"/>
        <v/>
      </c>
      <c r="D98" s="80" t="str">
        <f t="shared" si="37"/>
        <v/>
      </c>
      <c r="E98" s="80"/>
      <c r="F98" s="80"/>
      <c r="G98" s="80" t="str">
        <f>IF(ISERROR(VLOOKUP($A98,男子申込一覧表!$AT$5:$AZ$207,3,0)),"",VLOOKUP($A98,男子申込一覧表!$AT$5:$AZ$207,3,0))</f>
        <v/>
      </c>
      <c r="H98" s="74" t="str">
        <f t="shared" si="43"/>
        <v/>
      </c>
      <c r="I98" s="74" t="str">
        <f t="shared" si="44"/>
        <v/>
      </c>
      <c r="J98" s="74" t="str">
        <f t="shared" si="38"/>
        <v/>
      </c>
      <c r="K98" s="74" t="str">
        <f t="shared" si="45"/>
        <v/>
      </c>
      <c r="L98" s="74" t="str">
        <f t="shared" si="46"/>
        <v/>
      </c>
      <c r="M98" s="74" t="str">
        <f t="shared" si="39"/>
        <v/>
      </c>
      <c r="N98" s="74" t="str">
        <f t="shared" si="47"/>
        <v/>
      </c>
      <c r="O98" s="74" t="str">
        <f t="shared" si="48"/>
        <v/>
      </c>
      <c r="P98" s="74" t="str">
        <f t="shared" si="40"/>
        <v/>
      </c>
      <c r="Q98" s="74" t="str">
        <f t="shared" si="49"/>
        <v/>
      </c>
      <c r="R98" s="74" t="str">
        <f t="shared" si="50"/>
        <v/>
      </c>
      <c r="S98" s="74" t="str">
        <f t="shared" si="41"/>
        <v/>
      </c>
      <c r="T98" s="74"/>
      <c r="U98" s="74"/>
      <c r="V98" t="str">
        <f>IF(G98="","",VLOOKUP(G98,男子申込一覧表!$CH$6:$CM$207,6,0))</f>
        <v/>
      </c>
      <c r="W98" t="str">
        <f>VLOOKUP(G98,男子申込一覧表!$CH$6:$CL$207,2,0)</f>
        <v/>
      </c>
      <c r="X98">
        <f>VLOOKUP(G98,男子申込一覧表!$CH$6:$CL$207,3,0)</f>
        <v>0</v>
      </c>
      <c r="Y98" t="str">
        <f>VLOOKUP(G98,男子申込一覧表!$CH$6:$CL$207,4,0)</f>
        <v/>
      </c>
      <c r="Z98">
        <f>VLOOKUP(G98,男子申込一覧表!$CH$6:$CL$207,5,0)</f>
        <v>0</v>
      </c>
    </row>
    <row r="99" spans="1:26" ht="15" customHeight="1">
      <c r="A99">
        <v>95</v>
      </c>
      <c r="C99" s="80" t="str">
        <f t="shared" si="36"/>
        <v/>
      </c>
      <c r="D99" s="80" t="str">
        <f t="shared" si="37"/>
        <v/>
      </c>
      <c r="E99" s="80"/>
      <c r="F99" s="80"/>
      <c r="G99" s="80" t="str">
        <f>IF(ISERROR(VLOOKUP($A99,男子申込一覧表!$AT$5:$AZ$207,3,0)),"",VLOOKUP($A99,男子申込一覧表!$AT$5:$AZ$207,3,0))</f>
        <v/>
      </c>
      <c r="H99" s="74" t="str">
        <f t="shared" si="43"/>
        <v/>
      </c>
      <c r="I99" s="74" t="str">
        <f t="shared" si="44"/>
        <v/>
      </c>
      <c r="J99" s="74" t="str">
        <f t="shared" si="38"/>
        <v/>
      </c>
      <c r="K99" s="74" t="str">
        <f t="shared" si="45"/>
        <v/>
      </c>
      <c r="L99" s="74" t="str">
        <f t="shared" si="46"/>
        <v/>
      </c>
      <c r="M99" s="74" t="str">
        <f t="shared" si="39"/>
        <v/>
      </c>
      <c r="N99" s="74" t="str">
        <f t="shared" si="47"/>
        <v/>
      </c>
      <c r="O99" s="74" t="str">
        <f t="shared" si="48"/>
        <v/>
      </c>
      <c r="P99" s="74" t="str">
        <f t="shared" si="40"/>
        <v/>
      </c>
      <c r="Q99" s="74" t="str">
        <f t="shared" si="49"/>
        <v/>
      </c>
      <c r="R99" s="74" t="str">
        <f t="shared" si="50"/>
        <v/>
      </c>
      <c r="S99" s="74" t="str">
        <f t="shared" si="41"/>
        <v/>
      </c>
      <c r="T99" s="74"/>
      <c r="U99" s="74"/>
      <c r="V99" t="str">
        <f>IF(G99="","",VLOOKUP(G99,男子申込一覧表!$CH$6:$CM$207,6,0))</f>
        <v/>
      </c>
      <c r="W99" t="str">
        <f>VLOOKUP(G99,男子申込一覧表!$CH$6:$CL$207,2,0)</f>
        <v/>
      </c>
      <c r="X99">
        <f>VLOOKUP(G99,男子申込一覧表!$CH$6:$CL$207,3,0)</f>
        <v>0</v>
      </c>
      <c r="Y99" t="str">
        <f>VLOOKUP(G99,男子申込一覧表!$CH$6:$CL$207,4,0)</f>
        <v/>
      </c>
      <c r="Z99">
        <f>VLOOKUP(G99,男子申込一覧表!$CH$6:$CL$207,5,0)</f>
        <v>0</v>
      </c>
    </row>
    <row r="100" spans="1:26" ht="15" customHeight="1">
      <c r="A100">
        <v>96</v>
      </c>
      <c r="C100" s="80" t="str">
        <f t="shared" si="36"/>
        <v/>
      </c>
      <c r="D100" s="80" t="str">
        <f t="shared" si="37"/>
        <v/>
      </c>
      <c r="E100" s="80"/>
      <c r="F100" s="80"/>
      <c r="G100" s="80" t="str">
        <f>IF(ISERROR(VLOOKUP($A100,男子申込一覧表!$AT$5:$AZ$207,3,0)),"",VLOOKUP($A100,男子申込一覧表!$AT$5:$AZ$207,3,0))</f>
        <v/>
      </c>
      <c r="H100" s="74" t="str">
        <f t="shared" si="43"/>
        <v/>
      </c>
      <c r="I100" s="74" t="str">
        <f t="shared" si="44"/>
        <v/>
      </c>
      <c r="J100" s="74" t="str">
        <f t="shared" si="38"/>
        <v/>
      </c>
      <c r="K100" s="74" t="str">
        <f t="shared" si="45"/>
        <v/>
      </c>
      <c r="L100" s="74" t="str">
        <f t="shared" si="46"/>
        <v/>
      </c>
      <c r="M100" s="74" t="str">
        <f t="shared" si="39"/>
        <v/>
      </c>
      <c r="N100" s="74" t="str">
        <f t="shared" si="47"/>
        <v/>
      </c>
      <c r="O100" s="74" t="str">
        <f t="shared" si="48"/>
        <v/>
      </c>
      <c r="P100" s="74" t="str">
        <f t="shared" si="40"/>
        <v/>
      </c>
      <c r="Q100" s="74" t="str">
        <f t="shared" si="49"/>
        <v/>
      </c>
      <c r="R100" s="74" t="str">
        <f t="shared" si="50"/>
        <v/>
      </c>
      <c r="S100" s="74" t="str">
        <f t="shared" si="41"/>
        <v/>
      </c>
      <c r="T100" s="74"/>
      <c r="U100" s="74"/>
      <c r="V100" t="str">
        <f>IF(G100="","",VLOOKUP(G100,男子申込一覧表!$CH$6:$CM$207,6,0))</f>
        <v/>
      </c>
      <c r="W100" t="str">
        <f>VLOOKUP(G100,男子申込一覧表!$CH$6:$CL$207,2,0)</f>
        <v/>
      </c>
      <c r="X100">
        <f>VLOOKUP(G100,男子申込一覧表!$CH$6:$CL$207,3,0)</f>
        <v>0</v>
      </c>
      <c r="Y100" t="str">
        <f>VLOOKUP(G100,男子申込一覧表!$CH$6:$CL$207,4,0)</f>
        <v/>
      </c>
      <c r="Z100">
        <f>VLOOKUP(G100,男子申込一覧表!$CH$6:$CL$207,5,0)</f>
        <v>0</v>
      </c>
    </row>
    <row r="101" spans="1:26" ht="15" customHeight="1">
      <c r="A101">
        <v>97</v>
      </c>
      <c r="C101" s="80" t="str">
        <f t="shared" si="36"/>
        <v/>
      </c>
      <c r="D101" s="80" t="str">
        <f t="shared" si="37"/>
        <v/>
      </c>
      <c r="E101" s="80"/>
      <c r="F101" s="80"/>
      <c r="G101" s="80" t="str">
        <f>IF(ISERROR(VLOOKUP($A101,男子申込一覧表!$AT$5:$AZ$207,3,0)),"",VLOOKUP($A101,男子申込一覧表!$AT$5:$AZ$207,3,0))</f>
        <v/>
      </c>
      <c r="H101" s="74" t="str">
        <f t="shared" si="43"/>
        <v/>
      </c>
      <c r="I101" s="74" t="str">
        <f t="shared" si="44"/>
        <v/>
      </c>
      <c r="J101" s="74" t="str">
        <f t="shared" si="38"/>
        <v/>
      </c>
      <c r="K101" s="74" t="str">
        <f t="shared" si="45"/>
        <v/>
      </c>
      <c r="L101" s="74" t="str">
        <f t="shared" si="46"/>
        <v/>
      </c>
      <c r="M101" s="74" t="str">
        <f t="shared" si="39"/>
        <v/>
      </c>
      <c r="N101" s="74" t="str">
        <f t="shared" si="47"/>
        <v/>
      </c>
      <c r="O101" s="74" t="str">
        <f t="shared" si="48"/>
        <v/>
      </c>
      <c r="P101" s="74" t="str">
        <f t="shared" si="40"/>
        <v/>
      </c>
      <c r="Q101" s="74" t="str">
        <f t="shared" si="49"/>
        <v/>
      </c>
      <c r="R101" s="74" t="str">
        <f t="shared" si="50"/>
        <v/>
      </c>
      <c r="S101" s="74" t="str">
        <f t="shared" si="41"/>
        <v/>
      </c>
      <c r="T101" s="74"/>
      <c r="U101" s="74"/>
      <c r="V101" t="str">
        <f>IF(G101="","",VLOOKUP(G101,男子申込一覧表!$CH$6:$CM$207,6,0))</f>
        <v/>
      </c>
      <c r="W101" t="str">
        <f>VLOOKUP(G101,男子申込一覧表!$CH$6:$CL$207,2,0)</f>
        <v/>
      </c>
      <c r="X101">
        <f>VLOOKUP(G101,男子申込一覧表!$CH$6:$CL$207,3,0)</f>
        <v>0</v>
      </c>
      <c r="Y101" t="str">
        <f>VLOOKUP(G101,男子申込一覧表!$CH$6:$CL$207,4,0)</f>
        <v/>
      </c>
      <c r="Z101">
        <f>VLOOKUP(G101,男子申込一覧表!$CH$6:$CL$207,5,0)</f>
        <v>0</v>
      </c>
    </row>
    <row r="102" spans="1:26" ht="15" customHeight="1">
      <c r="A102">
        <v>98</v>
      </c>
      <c r="C102" s="80" t="str">
        <f t="shared" si="36"/>
        <v/>
      </c>
      <c r="D102" s="80" t="str">
        <f t="shared" si="37"/>
        <v/>
      </c>
      <c r="E102" s="80"/>
      <c r="F102" s="80"/>
      <c r="G102" s="80" t="str">
        <f>IF(ISERROR(VLOOKUP($A102,男子申込一覧表!$AT$5:$AZ$207,3,0)),"",VLOOKUP($A102,男子申込一覧表!$AT$5:$AZ$207,3,0))</f>
        <v/>
      </c>
      <c r="H102" s="74" t="str">
        <f t="shared" si="43"/>
        <v/>
      </c>
      <c r="I102" s="74" t="str">
        <f t="shared" si="44"/>
        <v/>
      </c>
      <c r="J102" s="74" t="str">
        <f t="shared" si="38"/>
        <v/>
      </c>
      <c r="K102" s="74" t="str">
        <f t="shared" si="45"/>
        <v/>
      </c>
      <c r="L102" s="74" t="str">
        <f t="shared" si="46"/>
        <v/>
      </c>
      <c r="M102" s="74" t="str">
        <f t="shared" si="39"/>
        <v/>
      </c>
      <c r="N102" s="74" t="str">
        <f t="shared" si="47"/>
        <v/>
      </c>
      <c r="O102" s="74" t="str">
        <f t="shared" si="48"/>
        <v/>
      </c>
      <c r="P102" s="74" t="str">
        <f t="shared" si="40"/>
        <v/>
      </c>
      <c r="Q102" s="74" t="str">
        <f t="shared" si="49"/>
        <v/>
      </c>
      <c r="R102" s="74" t="str">
        <f t="shared" si="50"/>
        <v/>
      </c>
      <c r="S102" s="74" t="str">
        <f t="shared" si="41"/>
        <v/>
      </c>
      <c r="T102" s="74"/>
      <c r="U102" s="74"/>
      <c r="V102" t="str">
        <f>IF(G102="","",VLOOKUP(G102,男子申込一覧表!$CH$6:$CM$207,6,0))</f>
        <v/>
      </c>
      <c r="W102" t="str">
        <f>VLOOKUP(G102,男子申込一覧表!$CH$6:$CL$207,2,0)</f>
        <v/>
      </c>
      <c r="X102">
        <f>VLOOKUP(G102,男子申込一覧表!$CH$6:$CL$207,3,0)</f>
        <v>0</v>
      </c>
      <c r="Y102" t="str">
        <f>VLOOKUP(G102,男子申込一覧表!$CH$6:$CL$207,4,0)</f>
        <v/>
      </c>
      <c r="Z102">
        <f>VLOOKUP(G102,男子申込一覧表!$CH$6:$CL$207,5,0)</f>
        <v>0</v>
      </c>
    </row>
    <row r="103" spans="1:26" ht="15" customHeight="1">
      <c r="A103">
        <v>99</v>
      </c>
      <c r="C103" s="80" t="str">
        <f t="shared" si="36"/>
        <v/>
      </c>
      <c r="D103" s="80" t="str">
        <f t="shared" si="37"/>
        <v/>
      </c>
      <c r="E103" s="80"/>
      <c r="F103" s="80"/>
      <c r="G103" s="80" t="str">
        <f>IF(ISERROR(VLOOKUP($A103,男子申込一覧表!$AT$5:$AZ$207,3,0)),"",VLOOKUP($A103,男子申込一覧表!$AT$5:$AZ$207,3,0))</f>
        <v/>
      </c>
      <c r="H103" s="74" t="str">
        <f t="shared" si="43"/>
        <v/>
      </c>
      <c r="I103" s="74" t="str">
        <f t="shared" si="44"/>
        <v/>
      </c>
      <c r="J103" s="74" t="str">
        <f t="shared" si="38"/>
        <v/>
      </c>
      <c r="K103" s="74" t="str">
        <f t="shared" si="45"/>
        <v/>
      </c>
      <c r="L103" s="74" t="str">
        <f t="shared" si="46"/>
        <v/>
      </c>
      <c r="M103" s="74" t="str">
        <f t="shared" si="39"/>
        <v/>
      </c>
      <c r="N103" s="74" t="str">
        <f t="shared" si="47"/>
        <v/>
      </c>
      <c r="O103" s="74" t="str">
        <f t="shared" si="48"/>
        <v/>
      </c>
      <c r="P103" s="74" t="str">
        <f t="shared" si="40"/>
        <v/>
      </c>
      <c r="Q103" s="74" t="str">
        <f t="shared" si="49"/>
        <v/>
      </c>
      <c r="R103" s="74" t="str">
        <f t="shared" si="50"/>
        <v/>
      </c>
      <c r="S103" s="74" t="str">
        <f t="shared" si="41"/>
        <v/>
      </c>
      <c r="T103" s="74"/>
      <c r="U103" s="74"/>
      <c r="V103" t="str">
        <f>IF(G103="","",VLOOKUP(G103,男子申込一覧表!$CH$6:$CM$207,6,0))</f>
        <v/>
      </c>
      <c r="W103" t="str">
        <f>VLOOKUP(G103,男子申込一覧表!$CH$6:$CL$207,2,0)</f>
        <v/>
      </c>
      <c r="X103">
        <f>VLOOKUP(G103,男子申込一覧表!$CH$6:$CL$207,3,0)</f>
        <v>0</v>
      </c>
      <c r="Y103" t="str">
        <f>VLOOKUP(G103,男子申込一覧表!$CH$6:$CL$207,4,0)</f>
        <v/>
      </c>
      <c r="Z103">
        <f>VLOOKUP(G103,男子申込一覧表!$CH$6:$CL$207,5,0)</f>
        <v>0</v>
      </c>
    </row>
    <row r="104" spans="1:26" ht="15" customHeight="1">
      <c r="A104">
        <v>100</v>
      </c>
      <c r="C104" s="80" t="str">
        <f t="shared" si="36"/>
        <v/>
      </c>
      <c r="D104" s="80" t="str">
        <f t="shared" si="37"/>
        <v/>
      </c>
      <c r="E104" s="80"/>
      <c r="F104" s="80"/>
      <c r="G104" s="80" t="str">
        <f>IF(ISERROR(VLOOKUP($A104,男子申込一覧表!$AT$5:$AZ$207,3,0)),"",VLOOKUP($A104,男子申込一覧表!$AT$5:$AZ$207,3,0))</f>
        <v/>
      </c>
      <c r="H104" s="74" t="str">
        <f t="shared" si="43"/>
        <v/>
      </c>
      <c r="I104" s="74" t="str">
        <f t="shared" si="44"/>
        <v/>
      </c>
      <c r="J104" s="74" t="str">
        <f t="shared" si="38"/>
        <v/>
      </c>
      <c r="K104" s="74" t="str">
        <f t="shared" si="45"/>
        <v/>
      </c>
      <c r="L104" s="74" t="str">
        <f t="shared" si="46"/>
        <v/>
      </c>
      <c r="M104" s="74" t="str">
        <f t="shared" si="39"/>
        <v/>
      </c>
      <c r="N104" s="74" t="str">
        <f t="shared" si="47"/>
        <v/>
      </c>
      <c r="O104" s="74" t="str">
        <f t="shared" si="48"/>
        <v/>
      </c>
      <c r="P104" s="74" t="str">
        <f t="shared" si="40"/>
        <v/>
      </c>
      <c r="Q104" s="74" t="str">
        <f t="shared" si="49"/>
        <v/>
      </c>
      <c r="R104" s="74" t="str">
        <f t="shared" si="50"/>
        <v/>
      </c>
      <c r="S104" s="74" t="str">
        <f t="shared" si="41"/>
        <v/>
      </c>
      <c r="T104" s="74"/>
      <c r="U104" s="74"/>
      <c r="V104" t="str">
        <f>IF(G104="","",VLOOKUP(G104,男子申込一覧表!$CH$6:$CM$207,6,0))</f>
        <v/>
      </c>
      <c r="W104" t="str">
        <f>VLOOKUP(G104,男子申込一覧表!$CH$6:$CL$207,2,0)</f>
        <v/>
      </c>
      <c r="X104">
        <f>VLOOKUP(G104,男子申込一覧表!$CH$6:$CL$207,3,0)</f>
        <v>0</v>
      </c>
      <c r="Y104" t="str">
        <f>VLOOKUP(G104,男子申込一覧表!$CH$6:$CL$207,4,0)</f>
        <v/>
      </c>
      <c r="Z104">
        <f>VLOOKUP(G104,男子申込一覧表!$CH$6:$CL$207,5,0)</f>
        <v>0</v>
      </c>
    </row>
    <row r="105" spans="1:26">
      <c r="D105" s="47" t="str">
        <f t="shared" si="37"/>
        <v/>
      </c>
    </row>
  </sheetData>
  <sheetProtection algorithmName="SHA-512" hashValue="3xqRVpg8aSUv7hzU6yyXjCC8QmVz/Hnpr7H+HlkFxAE2HDKwAOacBIkqPF9Ys3Ix0DZwGqsiCCEeF3ImWRP4LA==" saltValue="YOyAoJIZ0Gu1M8suy5mTnA==" spinCount="100000" sheet="1" selectLockedCells="1"/>
  <sortState xmlns:xlrd2="http://schemas.microsoft.com/office/spreadsheetml/2017/richdata2" ref="AF5:AK24">
    <sortCondition descending="1" ref="AG5:AG24"/>
    <sortCondition ref="AF5:AF24"/>
  </sortState>
  <mergeCells count="5">
    <mergeCell ref="B46:B84"/>
    <mergeCell ref="C1:S1"/>
    <mergeCell ref="C2:T2"/>
    <mergeCell ref="J3:T3"/>
    <mergeCell ref="B5:B45"/>
  </mergeCells>
  <phoneticPr fontId="2"/>
  <conditionalFormatting sqref="C5:U84">
    <cfRule type="expression" dxfId="1" priority="33">
      <formula>$D5="女子"</formula>
    </cfRule>
    <cfRule type="expression" dxfId="0" priority="34">
      <formula>$D5="男子"</formula>
    </cfRule>
  </conditionalFormatting>
  <pageMargins left="0.59055118110236227" right="0.39370078740157483" top="0.55118110236220474" bottom="0.55118110236220474" header="0.51181102362204722" footer="0.31496062992125984"/>
  <pageSetup paperSize="9" orientation="portrait" verticalDpi="1200" r:id="rId1"/>
  <headerFooter>
    <oddHeader>&amp;R&amp;"ＭＳ ゴシック,標準"&amp;12No.&amp;P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3"/>
  <sheetViews>
    <sheetView topLeftCell="E1" workbookViewId="0">
      <selection activeCell="S4" sqref="S4"/>
    </sheetView>
  </sheetViews>
  <sheetFormatPr defaultRowHeight="12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7.85546875" customWidth="1"/>
    <col min="9" max="9" width="24.28515625" customWidth="1"/>
    <col min="16" max="24" width="10.7109375" customWidth="1"/>
  </cols>
  <sheetData>
    <row r="1" spans="1:25">
      <c r="J1" s="173" t="s">
        <v>42</v>
      </c>
      <c r="K1" s="173"/>
      <c r="L1" s="173"/>
      <c r="M1" s="173" t="s">
        <v>44</v>
      </c>
      <c r="N1" s="173"/>
      <c r="O1" s="173"/>
      <c r="P1" s="173" t="s">
        <v>43</v>
      </c>
      <c r="Q1" s="173"/>
      <c r="R1" s="173"/>
      <c r="S1" t="s">
        <v>348</v>
      </c>
      <c r="T1" s="173" t="s">
        <v>354</v>
      </c>
      <c r="U1" s="173"/>
      <c r="V1" s="173" t="s">
        <v>350</v>
      </c>
      <c r="W1" s="173"/>
      <c r="X1" s="173"/>
      <c r="Y1" s="173"/>
    </row>
    <row r="2" spans="1:25">
      <c r="A2" t="s">
        <v>45</v>
      </c>
      <c r="B2" t="s">
        <v>37</v>
      </c>
      <c r="C2" t="s">
        <v>38</v>
      </c>
      <c r="D2" t="s">
        <v>8</v>
      </c>
      <c r="E2" t="s">
        <v>41</v>
      </c>
      <c r="F2" t="s">
        <v>39</v>
      </c>
      <c r="G2" t="s">
        <v>40</v>
      </c>
      <c r="H2" t="s">
        <v>202</v>
      </c>
      <c r="I2" t="s">
        <v>203</v>
      </c>
      <c r="J2" t="s">
        <v>21</v>
      </c>
      <c r="K2" t="s">
        <v>20</v>
      </c>
      <c r="L2" t="s">
        <v>22</v>
      </c>
      <c r="M2" t="s">
        <v>21</v>
      </c>
      <c r="N2" t="s">
        <v>20</v>
      </c>
      <c r="O2" t="s">
        <v>22</v>
      </c>
      <c r="P2" s="32" t="s">
        <v>21</v>
      </c>
      <c r="Q2" s="32" t="s">
        <v>20</v>
      </c>
      <c r="R2" s="32" t="s">
        <v>22</v>
      </c>
      <c r="S2" s="32" t="s">
        <v>22</v>
      </c>
      <c r="T2" s="32"/>
      <c r="U2" s="32" t="s">
        <v>355</v>
      </c>
      <c r="V2" s="32" t="s">
        <v>349</v>
      </c>
      <c r="W2" s="32" t="s">
        <v>351</v>
      </c>
      <c r="X2" s="32" t="s">
        <v>352</v>
      </c>
      <c r="Y2" t="s">
        <v>353</v>
      </c>
    </row>
    <row r="3" spans="1:25">
      <c r="B3" s="22" t="str">
        <f>申込書!AB6</f>
        <v/>
      </c>
      <c r="C3" s="23" t="str">
        <f>申込書!C8</f>
        <v/>
      </c>
      <c r="D3">
        <f>申込書!C6</f>
        <v>0</v>
      </c>
      <c r="E3" t="str">
        <f>申込書!AB7</f>
        <v/>
      </c>
      <c r="F3">
        <f>申込書!C11</f>
        <v>0</v>
      </c>
      <c r="G3">
        <f>申込書!C10</f>
        <v>0</v>
      </c>
      <c r="H3">
        <f>申込書!C13</f>
        <v>0</v>
      </c>
      <c r="I3">
        <f>申込書!C15</f>
        <v>0</v>
      </c>
      <c r="J3">
        <f>申込書!F17</f>
        <v>0</v>
      </c>
      <c r="K3">
        <f>申込書!N17</f>
        <v>0</v>
      </c>
      <c r="L3">
        <f>J3+K3</f>
        <v>0</v>
      </c>
      <c r="M3" s="22">
        <f>申込書!E19</f>
        <v>0</v>
      </c>
      <c r="N3" s="22">
        <f>申込書!M19</f>
        <v>0</v>
      </c>
      <c r="O3">
        <f>M3+N3</f>
        <v>0</v>
      </c>
      <c r="P3">
        <f>申込書!G21</f>
        <v>0</v>
      </c>
      <c r="Q3">
        <f>申込書!O21</f>
        <v>0</v>
      </c>
      <c r="R3">
        <f>申込書!U21</f>
        <v>0</v>
      </c>
      <c r="S3">
        <f>申込書!R26</f>
        <v>0</v>
      </c>
      <c r="T3">
        <f>申込書!C29</f>
        <v>0</v>
      </c>
      <c r="U3">
        <f>申込書!C28</f>
        <v>0</v>
      </c>
      <c r="V3">
        <f>申込書!D32</f>
        <v>0</v>
      </c>
      <c r="W3">
        <f>申込書!D31</f>
        <v>0</v>
      </c>
      <c r="X3">
        <f>申込書!M32</f>
        <v>0</v>
      </c>
      <c r="Y3">
        <f>申込書!M31</f>
        <v>0</v>
      </c>
    </row>
  </sheetData>
  <mergeCells count="5">
    <mergeCell ref="J1:L1"/>
    <mergeCell ref="M1:O1"/>
    <mergeCell ref="P1:R1"/>
    <mergeCell ref="T1:U1"/>
    <mergeCell ref="V1:Y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>
      <selection activeCell="E3" sqref="E3"/>
    </sheetView>
  </sheetViews>
  <sheetFormatPr defaultRowHeight="12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  <row r="2" spans="1:5">
      <c r="A2" s="53" t="str">
        <f>申込書!AB6</f>
        <v/>
      </c>
      <c r="B2" s="52">
        <f>申込書!C6</f>
        <v>0</v>
      </c>
      <c r="C2" s="54" t="str">
        <f>申込書!C8</f>
        <v/>
      </c>
      <c r="D2" s="52" t="str">
        <f>申込書!AB7</f>
        <v/>
      </c>
      <c r="E2" s="52" t="str">
        <f>申込書!AB7</f>
        <v/>
      </c>
    </row>
    <row r="52" spans="1:5">
      <c r="A52" s="52"/>
      <c r="B52" s="52"/>
      <c r="C52" s="52"/>
      <c r="D52" s="52"/>
      <c r="E52" s="52"/>
    </row>
    <row r="102" spans="1:5">
      <c r="A102" s="52"/>
      <c r="B102" s="52"/>
      <c r="C102" s="52"/>
      <c r="D102" s="52"/>
      <c r="E102" s="5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3"/>
  <sheetViews>
    <sheetView topLeftCell="A88" workbookViewId="0">
      <selection activeCell="K104" sqref="K104"/>
    </sheetView>
  </sheetViews>
  <sheetFormatPr defaultRowHeight="12"/>
  <cols>
    <col min="1" max="1" width="7.7109375" customWidth="1"/>
    <col min="2" max="2" width="5.7109375" customWidth="1"/>
    <col min="3" max="3" width="12.4257812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>
      <c r="A1" t="s">
        <v>101</v>
      </c>
      <c r="B1" t="s">
        <v>88</v>
      </c>
      <c r="C1" t="s">
        <v>83</v>
      </c>
      <c r="D1" t="s">
        <v>118</v>
      </c>
      <c r="E1" t="s">
        <v>1</v>
      </c>
      <c r="F1" t="s">
        <v>16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94</v>
      </c>
      <c r="M1" t="s">
        <v>124</v>
      </c>
      <c r="N1" t="s">
        <v>125</v>
      </c>
    </row>
    <row r="2" spans="1:14">
      <c r="A2" t="str">
        <f>IF(男子申込一覧表!I6="","",男子申込一覧表!AR6)</f>
        <v/>
      </c>
      <c r="B2" t="str">
        <f>IF(A2="","",0)</f>
        <v/>
      </c>
      <c r="C2" t="str">
        <f>IF(A2="","",男子申込一覧表!AV6)</f>
        <v/>
      </c>
      <c r="D2" t="str">
        <f>IF(A2="","",男子申込一覧表!BA6)</f>
        <v/>
      </c>
      <c r="E2" s="55" t="str">
        <f>IF(A2="","",男子申込一覧表!BY6)</f>
        <v/>
      </c>
      <c r="F2" t="str">
        <f>IF(A2="","",男子申込一覧表!G6)</f>
        <v/>
      </c>
      <c r="G2" t="str">
        <f>IF(A2="","",男子申込一覧表!AY6)</f>
        <v/>
      </c>
      <c r="H2" t="str">
        <f>IF(A2="","",5)</f>
        <v/>
      </c>
      <c r="I2" t="str">
        <f>IF(A2="","",0)</f>
        <v/>
      </c>
      <c r="J2" t="str">
        <f>IF(A2="","",男子申込一覧表!BJ6)</f>
        <v/>
      </c>
      <c r="K2" t="str">
        <f>IF(A2="","",男子申込一覧表!BH6)</f>
        <v/>
      </c>
      <c r="L2" t="str">
        <f>IF(A2="","",男子申込一覧表!AW6)</f>
        <v/>
      </c>
      <c r="M2" t="str">
        <f>IF(A2="","",TRIM(男子申込一覧表!I6)&amp;TRIM(男子申込一覧表!J6))</f>
        <v/>
      </c>
      <c r="N2" t="str">
        <f>IF(A2="","",男子申込一覧表!AH6)</f>
        <v/>
      </c>
    </row>
    <row r="3" spans="1:14">
      <c r="A3" t="str">
        <f>IF(男子申込一覧表!I7="","",男子申込一覧表!AR7)</f>
        <v/>
      </c>
      <c r="B3" t="str">
        <f t="shared" ref="B3:B26" si="0">IF(A3="","",0)</f>
        <v/>
      </c>
      <c r="C3" t="str">
        <f>IF(A3="","",男子申込一覧表!AV7)</f>
        <v/>
      </c>
      <c r="D3" t="str">
        <f>IF(A3="","",男子申込一覧表!BA7)</f>
        <v/>
      </c>
      <c r="E3" s="55" t="str">
        <f>IF(A3="","",男子申込一覧表!BY7)</f>
        <v/>
      </c>
      <c r="F3" t="str">
        <f>IF(A3="","",男子申込一覧表!G7)</f>
        <v/>
      </c>
      <c r="G3" t="str">
        <f>IF(A3="","",男子申込一覧表!AY7)</f>
        <v/>
      </c>
      <c r="H3" t="str">
        <f t="shared" ref="H3:H4" si="1">IF(A3="","",5)</f>
        <v/>
      </c>
      <c r="I3" t="str">
        <f t="shared" ref="I3:I66" si="2">IF(A3="","",0)</f>
        <v/>
      </c>
      <c r="J3" t="str">
        <f>IF(A3="","",男子申込一覧表!BJ7)</f>
        <v/>
      </c>
      <c r="K3" t="str">
        <f>IF(A3="","",男子申込一覧表!BH7)</f>
        <v/>
      </c>
      <c r="L3" t="str">
        <f>IF(A3="","",男子申込一覧表!AW7)</f>
        <v/>
      </c>
      <c r="M3" t="str">
        <f>IF(A3="","",TRIM(男子申込一覧表!I7)&amp;TRIM(男子申込一覧表!J7))</f>
        <v/>
      </c>
      <c r="N3" t="str">
        <f>IF(A3="","",男子申込一覧表!AH7)</f>
        <v/>
      </c>
    </row>
    <row r="4" spans="1:14">
      <c r="A4" t="str">
        <f>IF(男子申込一覧表!I8="","",男子申込一覧表!AR8)</f>
        <v/>
      </c>
      <c r="B4" t="str">
        <f t="shared" si="0"/>
        <v/>
      </c>
      <c r="C4" t="str">
        <f>IF(A4="","",男子申込一覧表!AV8)</f>
        <v/>
      </c>
      <c r="D4" t="str">
        <f>IF(A4="","",男子申込一覧表!BA8)</f>
        <v/>
      </c>
      <c r="E4" s="55" t="str">
        <f>IF(A4="","",男子申込一覧表!BY8)</f>
        <v/>
      </c>
      <c r="F4" t="str">
        <f>IF(A4="","",男子申込一覧表!G8)</f>
        <v/>
      </c>
      <c r="G4" t="str">
        <f>IF(A4="","",男子申込一覧表!AY8)</f>
        <v/>
      </c>
      <c r="H4" t="str">
        <f t="shared" si="1"/>
        <v/>
      </c>
      <c r="I4" t="str">
        <f t="shared" si="2"/>
        <v/>
      </c>
      <c r="J4" t="str">
        <f>IF(A4="","",男子申込一覧表!BJ8)</f>
        <v/>
      </c>
      <c r="K4" t="str">
        <f>IF(A4="","",男子申込一覧表!BH8)</f>
        <v/>
      </c>
      <c r="L4" t="str">
        <f>IF(A4="","",男子申込一覧表!AW8)</f>
        <v/>
      </c>
      <c r="M4" t="str">
        <f>IF(A4="","",TRIM(男子申込一覧表!I8)&amp;TRIM(男子申込一覧表!J8))</f>
        <v/>
      </c>
      <c r="N4" t="str">
        <f>IF(A4="","",男子申込一覧表!AH8)</f>
        <v/>
      </c>
    </row>
    <row r="5" spans="1:14">
      <c r="A5" t="str">
        <f>IF(男子申込一覧表!I9="","",男子申込一覧表!AR9)</f>
        <v/>
      </c>
      <c r="B5" t="str">
        <f t="shared" si="0"/>
        <v/>
      </c>
      <c r="C5" t="str">
        <f>IF(A5="","",男子申込一覧表!AV9)</f>
        <v/>
      </c>
      <c r="D5" t="str">
        <f>IF(A5="","",男子申込一覧表!BA9)</f>
        <v/>
      </c>
      <c r="E5" s="55" t="str">
        <f>IF(A5="","",男子申込一覧表!BY9)</f>
        <v/>
      </c>
      <c r="F5" t="str">
        <f>IF(A5="","",男子申込一覧表!G9)</f>
        <v/>
      </c>
      <c r="G5" t="str">
        <f>IF(A5="","",男子申込一覧表!AY9)</f>
        <v/>
      </c>
      <c r="H5" t="str">
        <f>IF(A5="","",5)</f>
        <v/>
      </c>
      <c r="I5" t="str">
        <f t="shared" si="2"/>
        <v/>
      </c>
      <c r="J5" t="str">
        <f>IF(A5="","",男子申込一覧表!BJ9)</f>
        <v/>
      </c>
      <c r="K5" t="str">
        <f>IF(A5="","",男子申込一覧表!BH9)</f>
        <v/>
      </c>
      <c r="L5" t="str">
        <f>IF(A5="","",男子申込一覧表!AW9)</f>
        <v/>
      </c>
      <c r="M5" t="str">
        <f>IF(A5="","",TRIM(男子申込一覧表!I9)&amp;TRIM(男子申込一覧表!J9))</f>
        <v/>
      </c>
      <c r="N5" t="str">
        <f>IF(A5="","",男子申込一覧表!AH9)</f>
        <v/>
      </c>
    </row>
    <row r="6" spans="1:14">
      <c r="A6" t="str">
        <f>IF(男子申込一覧表!I10="","",男子申込一覧表!AR10)</f>
        <v/>
      </c>
      <c r="B6" t="str">
        <f t="shared" si="0"/>
        <v/>
      </c>
      <c r="C6" t="str">
        <f>IF(A6="","",男子申込一覧表!AV10)</f>
        <v/>
      </c>
      <c r="D6" t="str">
        <f>IF(A6="","",男子申込一覧表!BA10)</f>
        <v/>
      </c>
      <c r="E6" s="55" t="str">
        <f>IF(A6="","",男子申込一覧表!BY10)</f>
        <v/>
      </c>
      <c r="F6" t="str">
        <f>IF(A6="","",男子申込一覧表!G10)</f>
        <v/>
      </c>
      <c r="G6" t="str">
        <f>IF(A6="","",男子申込一覧表!AY10)</f>
        <v/>
      </c>
      <c r="H6" t="str">
        <f t="shared" ref="H6:H69" si="3">IF(A6="","",5)</f>
        <v/>
      </c>
      <c r="I6" t="str">
        <f t="shared" si="2"/>
        <v/>
      </c>
      <c r="J6" t="str">
        <f>IF(A6="","",男子申込一覧表!BJ10)</f>
        <v/>
      </c>
      <c r="K6" t="str">
        <f>IF(A6="","",男子申込一覧表!BH10)</f>
        <v/>
      </c>
      <c r="L6" t="str">
        <f>IF(A6="","",男子申込一覧表!AW10)</f>
        <v/>
      </c>
      <c r="M6" t="str">
        <f>IF(A6="","",TRIM(男子申込一覧表!I10)&amp;TRIM(男子申込一覧表!J10))</f>
        <v/>
      </c>
      <c r="N6" t="str">
        <f>IF(A6="","",男子申込一覧表!AH10)</f>
        <v/>
      </c>
    </row>
    <row r="7" spans="1:14">
      <c r="A7" t="str">
        <f>IF(男子申込一覧表!I11="","",男子申込一覧表!AR11)</f>
        <v/>
      </c>
      <c r="B7" t="str">
        <f t="shared" si="0"/>
        <v/>
      </c>
      <c r="C7" t="str">
        <f>IF(A7="","",男子申込一覧表!AV11)</f>
        <v/>
      </c>
      <c r="D7" t="str">
        <f>IF(A7="","",男子申込一覧表!BA11)</f>
        <v/>
      </c>
      <c r="E7" s="55" t="str">
        <f>IF(A7="","",男子申込一覧表!BY11)</f>
        <v/>
      </c>
      <c r="F7" t="str">
        <f>IF(A7="","",男子申込一覧表!G11)</f>
        <v/>
      </c>
      <c r="G7" t="str">
        <f>IF(A7="","",男子申込一覧表!AY11)</f>
        <v/>
      </c>
      <c r="H7" t="str">
        <f t="shared" si="3"/>
        <v/>
      </c>
      <c r="I7" t="str">
        <f t="shared" si="2"/>
        <v/>
      </c>
      <c r="J7" t="str">
        <f>IF(A7="","",男子申込一覧表!BJ11)</f>
        <v/>
      </c>
      <c r="K7" t="str">
        <f>IF(A7="","",男子申込一覧表!BH11)</f>
        <v/>
      </c>
      <c r="L7" t="str">
        <f>IF(A7="","",男子申込一覧表!AW11)</f>
        <v/>
      </c>
      <c r="M7" t="str">
        <f>IF(A7="","",TRIM(男子申込一覧表!I11)&amp;TRIM(男子申込一覧表!J11))</f>
        <v/>
      </c>
      <c r="N7" t="str">
        <f>IF(A7="","",男子申込一覧表!AH11)</f>
        <v/>
      </c>
    </row>
    <row r="8" spans="1:14">
      <c r="A8" t="str">
        <f>IF(男子申込一覧表!I12="","",男子申込一覧表!AR12)</f>
        <v/>
      </c>
      <c r="B8" t="str">
        <f t="shared" si="0"/>
        <v/>
      </c>
      <c r="C8" t="str">
        <f>IF(A8="","",男子申込一覧表!AV12)</f>
        <v/>
      </c>
      <c r="D8" t="str">
        <f>IF(A8="","",男子申込一覧表!BA12)</f>
        <v/>
      </c>
      <c r="E8" s="55" t="str">
        <f>IF(A8="","",男子申込一覧表!BY12)</f>
        <v/>
      </c>
      <c r="F8" t="str">
        <f>IF(A8="","",男子申込一覧表!G12)</f>
        <v/>
      </c>
      <c r="G8" t="str">
        <f>IF(A8="","",男子申込一覧表!AY12)</f>
        <v/>
      </c>
      <c r="H8" t="str">
        <f t="shared" si="3"/>
        <v/>
      </c>
      <c r="I8" t="str">
        <f t="shared" si="2"/>
        <v/>
      </c>
      <c r="J8" t="str">
        <f>IF(A8="","",男子申込一覧表!BJ12)</f>
        <v/>
      </c>
      <c r="K8" t="str">
        <f>IF(A8="","",男子申込一覧表!BH12)</f>
        <v/>
      </c>
      <c r="L8" t="str">
        <f>IF(A8="","",男子申込一覧表!AW12)</f>
        <v/>
      </c>
      <c r="M8" t="str">
        <f>IF(A8="","",TRIM(男子申込一覧表!I12)&amp;TRIM(男子申込一覧表!J12))</f>
        <v/>
      </c>
      <c r="N8" t="str">
        <f>IF(A8="","",男子申込一覧表!AH12)</f>
        <v/>
      </c>
    </row>
    <row r="9" spans="1:14">
      <c r="A9" t="str">
        <f>IF(男子申込一覧表!I13="","",男子申込一覧表!AR13)</f>
        <v/>
      </c>
      <c r="B9" t="str">
        <f t="shared" si="0"/>
        <v/>
      </c>
      <c r="C9" t="str">
        <f>IF(A9="","",男子申込一覧表!AV13)</f>
        <v/>
      </c>
      <c r="D9" t="str">
        <f>IF(A9="","",男子申込一覧表!BA13)</f>
        <v/>
      </c>
      <c r="E9" s="55" t="str">
        <f>IF(A9="","",男子申込一覧表!BY13)</f>
        <v/>
      </c>
      <c r="F9" t="str">
        <f>IF(A9="","",男子申込一覧表!G13)</f>
        <v/>
      </c>
      <c r="G9" t="str">
        <f>IF(A9="","",男子申込一覧表!AY13)</f>
        <v/>
      </c>
      <c r="H9" t="str">
        <f t="shared" si="3"/>
        <v/>
      </c>
      <c r="I9" t="str">
        <f t="shared" si="2"/>
        <v/>
      </c>
      <c r="J9" t="str">
        <f>IF(A9="","",男子申込一覧表!BJ13)</f>
        <v/>
      </c>
      <c r="K9" t="str">
        <f>IF(A9="","",男子申込一覧表!BH13)</f>
        <v/>
      </c>
      <c r="L9" t="str">
        <f>IF(A9="","",男子申込一覧表!AW13)</f>
        <v/>
      </c>
      <c r="M9" t="str">
        <f>IF(A9="","",TRIM(男子申込一覧表!I13)&amp;TRIM(男子申込一覧表!J13))</f>
        <v/>
      </c>
      <c r="N9" t="str">
        <f>IF(A9="","",男子申込一覧表!AH13)</f>
        <v/>
      </c>
    </row>
    <row r="10" spans="1:14">
      <c r="A10" t="str">
        <f>IF(男子申込一覧表!I14="","",男子申込一覧表!AR14)</f>
        <v/>
      </c>
      <c r="B10" t="str">
        <f t="shared" si="0"/>
        <v/>
      </c>
      <c r="C10" t="str">
        <f>IF(A10="","",男子申込一覧表!AV14)</f>
        <v/>
      </c>
      <c r="D10" t="str">
        <f>IF(A10="","",男子申込一覧表!BA14)</f>
        <v/>
      </c>
      <c r="E10" s="55" t="str">
        <f>IF(A10="","",男子申込一覧表!BY14)</f>
        <v/>
      </c>
      <c r="F10" t="str">
        <f>IF(A10="","",男子申込一覧表!G14)</f>
        <v/>
      </c>
      <c r="G10" t="str">
        <f>IF(A10="","",男子申込一覧表!AY14)</f>
        <v/>
      </c>
      <c r="H10" t="str">
        <f t="shared" si="3"/>
        <v/>
      </c>
      <c r="I10" t="str">
        <f t="shared" si="2"/>
        <v/>
      </c>
      <c r="J10" t="str">
        <f>IF(A10="","",男子申込一覧表!BJ14)</f>
        <v/>
      </c>
      <c r="K10" t="str">
        <f>IF(A10="","",男子申込一覧表!BH14)</f>
        <v/>
      </c>
      <c r="L10" t="str">
        <f>IF(A10="","",男子申込一覧表!AW14)</f>
        <v/>
      </c>
      <c r="M10" t="str">
        <f>IF(A10="","",TRIM(男子申込一覧表!I14)&amp;TRIM(男子申込一覧表!J14))</f>
        <v/>
      </c>
      <c r="N10" t="str">
        <f>IF(A10="","",男子申込一覧表!AH14)</f>
        <v/>
      </c>
    </row>
    <row r="11" spans="1:14">
      <c r="A11" t="str">
        <f>IF(男子申込一覧表!I15="","",男子申込一覧表!AR15)</f>
        <v/>
      </c>
      <c r="B11" t="str">
        <f t="shared" si="0"/>
        <v/>
      </c>
      <c r="C11" t="str">
        <f>IF(A11="","",男子申込一覧表!AV15)</f>
        <v/>
      </c>
      <c r="D11" t="str">
        <f>IF(A11="","",男子申込一覧表!BA15)</f>
        <v/>
      </c>
      <c r="E11" s="55" t="str">
        <f>IF(A11="","",男子申込一覧表!BY15)</f>
        <v/>
      </c>
      <c r="F11" t="str">
        <f>IF(A11="","",男子申込一覧表!G15)</f>
        <v/>
      </c>
      <c r="G11" t="str">
        <f>IF(A11="","",男子申込一覧表!AY15)</f>
        <v/>
      </c>
      <c r="H11" t="str">
        <f t="shared" si="3"/>
        <v/>
      </c>
      <c r="I11" t="str">
        <f t="shared" si="2"/>
        <v/>
      </c>
      <c r="J11" t="str">
        <f>IF(A11="","",男子申込一覧表!BJ15)</f>
        <v/>
      </c>
      <c r="K11" t="str">
        <f>IF(A11="","",男子申込一覧表!BH15)</f>
        <v/>
      </c>
      <c r="L11" t="str">
        <f>IF(A11="","",男子申込一覧表!AW15)</f>
        <v/>
      </c>
      <c r="M11" t="str">
        <f>IF(A11="","",TRIM(男子申込一覧表!I15)&amp;TRIM(男子申込一覧表!J15))</f>
        <v/>
      </c>
      <c r="N11" t="str">
        <f>IF(A11="","",男子申込一覧表!AH15)</f>
        <v/>
      </c>
    </row>
    <row r="12" spans="1:14">
      <c r="A12" t="str">
        <f>IF(男子申込一覧表!I16="","",男子申込一覧表!AR16)</f>
        <v/>
      </c>
      <c r="B12" t="str">
        <f t="shared" si="0"/>
        <v/>
      </c>
      <c r="C12" t="str">
        <f>IF(A12="","",男子申込一覧表!AV16)</f>
        <v/>
      </c>
      <c r="D12" t="str">
        <f>IF(A12="","",男子申込一覧表!BA16)</f>
        <v/>
      </c>
      <c r="E12" s="55" t="str">
        <f>IF(A12="","",男子申込一覧表!BY16)</f>
        <v/>
      </c>
      <c r="F12" t="str">
        <f>IF(A12="","",男子申込一覧表!G16)</f>
        <v/>
      </c>
      <c r="G12" t="str">
        <f>IF(A12="","",男子申込一覧表!AY16)</f>
        <v/>
      </c>
      <c r="H12" t="str">
        <f t="shared" si="3"/>
        <v/>
      </c>
      <c r="I12" t="str">
        <f t="shared" si="2"/>
        <v/>
      </c>
      <c r="J12" t="str">
        <f>IF(A12="","",男子申込一覧表!BJ16)</f>
        <v/>
      </c>
      <c r="K12" t="str">
        <f>IF(A12="","",男子申込一覧表!BH16)</f>
        <v/>
      </c>
      <c r="L12" t="str">
        <f>IF(A12="","",男子申込一覧表!AW16)</f>
        <v/>
      </c>
      <c r="M12" t="str">
        <f>IF(A12="","",TRIM(男子申込一覧表!I16)&amp;TRIM(男子申込一覧表!J16))</f>
        <v/>
      </c>
      <c r="N12" t="str">
        <f>IF(A12="","",男子申込一覧表!AH16)</f>
        <v/>
      </c>
    </row>
    <row r="13" spans="1:14">
      <c r="A13" t="str">
        <f>IF(男子申込一覧表!I17="","",男子申込一覧表!AR17)</f>
        <v/>
      </c>
      <c r="B13" t="str">
        <f t="shared" si="0"/>
        <v/>
      </c>
      <c r="C13" t="str">
        <f>IF(A13="","",男子申込一覧表!AV17)</f>
        <v/>
      </c>
      <c r="D13" t="str">
        <f>IF(A13="","",男子申込一覧表!BA17)</f>
        <v/>
      </c>
      <c r="E13" s="55" t="str">
        <f>IF(A13="","",男子申込一覧表!BY17)</f>
        <v/>
      </c>
      <c r="F13" t="str">
        <f>IF(A13="","",男子申込一覧表!G17)</f>
        <v/>
      </c>
      <c r="G13" t="str">
        <f>IF(A13="","",男子申込一覧表!AY17)</f>
        <v/>
      </c>
      <c r="H13" t="str">
        <f t="shared" si="3"/>
        <v/>
      </c>
      <c r="I13" t="str">
        <f t="shared" si="2"/>
        <v/>
      </c>
      <c r="J13" t="str">
        <f>IF(A13="","",男子申込一覧表!BJ17)</f>
        <v/>
      </c>
      <c r="K13" t="str">
        <f>IF(A13="","",男子申込一覧表!BH17)</f>
        <v/>
      </c>
      <c r="L13" t="str">
        <f>IF(A13="","",男子申込一覧表!AW17)</f>
        <v/>
      </c>
      <c r="M13" t="str">
        <f>IF(A13="","",TRIM(男子申込一覧表!I17)&amp;TRIM(男子申込一覧表!J17))</f>
        <v/>
      </c>
      <c r="N13" t="str">
        <f>IF(A13="","",男子申込一覧表!AH17)</f>
        <v/>
      </c>
    </row>
    <row r="14" spans="1:14">
      <c r="A14" t="str">
        <f>IF(男子申込一覧表!I18="","",男子申込一覧表!AR18)</f>
        <v/>
      </c>
      <c r="B14" t="str">
        <f t="shared" si="0"/>
        <v/>
      </c>
      <c r="C14" t="str">
        <f>IF(A14="","",男子申込一覧表!AV18)</f>
        <v/>
      </c>
      <c r="D14" t="str">
        <f>IF(A14="","",男子申込一覧表!BA18)</f>
        <v/>
      </c>
      <c r="E14" s="55" t="str">
        <f>IF(A14="","",男子申込一覧表!BY18)</f>
        <v/>
      </c>
      <c r="F14" t="str">
        <f>IF(A14="","",男子申込一覧表!G18)</f>
        <v/>
      </c>
      <c r="G14" t="str">
        <f>IF(A14="","",男子申込一覧表!AY18)</f>
        <v/>
      </c>
      <c r="H14" t="str">
        <f t="shared" si="3"/>
        <v/>
      </c>
      <c r="I14" t="str">
        <f t="shared" si="2"/>
        <v/>
      </c>
      <c r="J14" t="str">
        <f>IF(A14="","",男子申込一覧表!BJ18)</f>
        <v/>
      </c>
      <c r="K14" t="str">
        <f>IF(A14="","",男子申込一覧表!BH18)</f>
        <v/>
      </c>
      <c r="L14" t="str">
        <f>IF(A14="","",男子申込一覧表!AW18)</f>
        <v/>
      </c>
      <c r="M14" t="str">
        <f>IF(A14="","",TRIM(男子申込一覧表!I18)&amp;TRIM(男子申込一覧表!J18))</f>
        <v/>
      </c>
      <c r="N14" t="str">
        <f>IF(A14="","",男子申込一覧表!AH18)</f>
        <v/>
      </c>
    </row>
    <row r="15" spans="1:14">
      <c r="A15" t="str">
        <f>IF(男子申込一覧表!I19="","",男子申込一覧表!AR19)</f>
        <v/>
      </c>
      <c r="B15" t="str">
        <f t="shared" si="0"/>
        <v/>
      </c>
      <c r="C15" t="str">
        <f>IF(A15="","",男子申込一覧表!AV19)</f>
        <v/>
      </c>
      <c r="D15" t="str">
        <f>IF(A15="","",男子申込一覧表!BA19)</f>
        <v/>
      </c>
      <c r="E15" s="55" t="str">
        <f>IF(A15="","",男子申込一覧表!BY19)</f>
        <v/>
      </c>
      <c r="F15" t="str">
        <f>IF(A15="","",男子申込一覧表!G19)</f>
        <v/>
      </c>
      <c r="G15" t="str">
        <f>IF(A15="","",男子申込一覧表!AY19)</f>
        <v/>
      </c>
      <c r="H15" t="str">
        <f t="shared" si="3"/>
        <v/>
      </c>
      <c r="I15" t="str">
        <f t="shared" si="2"/>
        <v/>
      </c>
      <c r="J15" t="str">
        <f>IF(A15="","",男子申込一覧表!BJ19)</f>
        <v/>
      </c>
      <c r="K15" t="str">
        <f>IF(A15="","",男子申込一覧表!BH19)</f>
        <v/>
      </c>
      <c r="L15" t="str">
        <f>IF(A15="","",男子申込一覧表!AW19)</f>
        <v/>
      </c>
      <c r="M15" t="str">
        <f>IF(A15="","",TRIM(男子申込一覧表!I19)&amp;TRIM(男子申込一覧表!J19))</f>
        <v/>
      </c>
      <c r="N15" t="str">
        <f>IF(A15="","",男子申込一覧表!AH19)</f>
        <v/>
      </c>
    </row>
    <row r="16" spans="1:14">
      <c r="A16" t="str">
        <f>IF(男子申込一覧表!I20="","",男子申込一覧表!AR20)</f>
        <v/>
      </c>
      <c r="B16" t="str">
        <f t="shared" si="0"/>
        <v/>
      </c>
      <c r="C16" t="str">
        <f>IF(A16="","",男子申込一覧表!AV20)</f>
        <v/>
      </c>
      <c r="D16" t="str">
        <f>IF(A16="","",男子申込一覧表!BA20)</f>
        <v/>
      </c>
      <c r="E16" s="55" t="str">
        <f>IF(A16="","",男子申込一覧表!BY20)</f>
        <v/>
      </c>
      <c r="F16" t="str">
        <f>IF(A16="","",男子申込一覧表!G20)</f>
        <v/>
      </c>
      <c r="G16" t="str">
        <f>IF(A16="","",男子申込一覧表!AY20)</f>
        <v/>
      </c>
      <c r="H16" t="str">
        <f t="shared" si="3"/>
        <v/>
      </c>
      <c r="I16" t="str">
        <f t="shared" si="2"/>
        <v/>
      </c>
      <c r="J16" t="str">
        <f>IF(A16="","",男子申込一覧表!BJ20)</f>
        <v/>
      </c>
      <c r="K16" t="str">
        <f>IF(A16="","",男子申込一覧表!BH20)</f>
        <v/>
      </c>
      <c r="L16" t="str">
        <f>IF(A16="","",男子申込一覧表!AW20)</f>
        <v/>
      </c>
      <c r="M16" t="str">
        <f>IF(A16="","",TRIM(男子申込一覧表!I20)&amp;TRIM(男子申込一覧表!J20))</f>
        <v/>
      </c>
      <c r="N16" t="str">
        <f>IF(A16="","",男子申込一覧表!AH20)</f>
        <v/>
      </c>
    </row>
    <row r="17" spans="1:14">
      <c r="A17" t="str">
        <f>IF(男子申込一覧表!I21="","",男子申込一覧表!AR21)</f>
        <v/>
      </c>
      <c r="B17" t="str">
        <f t="shared" si="0"/>
        <v/>
      </c>
      <c r="C17" t="str">
        <f>IF(A17="","",男子申込一覧表!AV21)</f>
        <v/>
      </c>
      <c r="D17" t="str">
        <f>IF(A17="","",男子申込一覧表!BA21)</f>
        <v/>
      </c>
      <c r="E17" s="55" t="str">
        <f>IF(A17="","",男子申込一覧表!BY21)</f>
        <v/>
      </c>
      <c r="F17" t="str">
        <f>IF(A17="","",男子申込一覧表!G21)</f>
        <v/>
      </c>
      <c r="G17" t="str">
        <f>IF(A17="","",男子申込一覧表!AY21)</f>
        <v/>
      </c>
      <c r="H17" t="str">
        <f t="shared" si="3"/>
        <v/>
      </c>
      <c r="I17" t="str">
        <f t="shared" si="2"/>
        <v/>
      </c>
      <c r="J17" t="str">
        <f>IF(A17="","",男子申込一覧表!BJ21)</f>
        <v/>
      </c>
      <c r="K17" t="str">
        <f>IF(A17="","",男子申込一覧表!BH21)</f>
        <v/>
      </c>
      <c r="L17" t="str">
        <f>IF(A17="","",男子申込一覧表!AW21)</f>
        <v/>
      </c>
      <c r="M17" t="str">
        <f>IF(A17="","",TRIM(男子申込一覧表!I21)&amp;TRIM(男子申込一覧表!J21))</f>
        <v/>
      </c>
      <c r="N17" t="str">
        <f>IF(A17="","",男子申込一覧表!AH21)</f>
        <v/>
      </c>
    </row>
    <row r="18" spans="1:14">
      <c r="A18" t="str">
        <f>IF(男子申込一覧表!I22="","",男子申込一覧表!AR22)</f>
        <v/>
      </c>
      <c r="B18" t="str">
        <f t="shared" si="0"/>
        <v/>
      </c>
      <c r="C18" t="str">
        <f>IF(A18="","",男子申込一覧表!AV22)</f>
        <v/>
      </c>
      <c r="D18" t="str">
        <f>IF(A18="","",男子申込一覧表!BA22)</f>
        <v/>
      </c>
      <c r="E18" s="55" t="str">
        <f>IF(A18="","",男子申込一覧表!BY22)</f>
        <v/>
      </c>
      <c r="F18" t="str">
        <f>IF(A18="","",男子申込一覧表!G22)</f>
        <v/>
      </c>
      <c r="G18" t="str">
        <f>IF(A18="","",男子申込一覧表!AY22)</f>
        <v/>
      </c>
      <c r="H18" t="str">
        <f t="shared" si="3"/>
        <v/>
      </c>
      <c r="I18" t="str">
        <f t="shared" si="2"/>
        <v/>
      </c>
      <c r="J18" t="str">
        <f>IF(A18="","",男子申込一覧表!BJ22)</f>
        <v/>
      </c>
      <c r="K18" t="str">
        <f>IF(A18="","",男子申込一覧表!BH22)</f>
        <v/>
      </c>
      <c r="L18" t="str">
        <f>IF(A18="","",男子申込一覧表!AW22)</f>
        <v/>
      </c>
      <c r="M18" t="str">
        <f>IF(A18="","",TRIM(男子申込一覧表!I22)&amp;TRIM(男子申込一覧表!J22))</f>
        <v/>
      </c>
      <c r="N18" t="str">
        <f>IF(A18="","",男子申込一覧表!AH22)</f>
        <v/>
      </c>
    </row>
    <row r="19" spans="1:14">
      <c r="A19" t="str">
        <f>IF(男子申込一覧表!I23="","",男子申込一覧表!AR23)</f>
        <v/>
      </c>
      <c r="B19" t="str">
        <f t="shared" si="0"/>
        <v/>
      </c>
      <c r="C19" t="str">
        <f>IF(A19="","",男子申込一覧表!AV23)</f>
        <v/>
      </c>
      <c r="D19" t="str">
        <f>IF(A19="","",男子申込一覧表!BA23)</f>
        <v/>
      </c>
      <c r="E19" s="55" t="str">
        <f>IF(A19="","",男子申込一覧表!BY23)</f>
        <v/>
      </c>
      <c r="F19" t="str">
        <f>IF(A19="","",男子申込一覧表!G23)</f>
        <v/>
      </c>
      <c r="G19" t="str">
        <f>IF(A19="","",男子申込一覧表!AY23)</f>
        <v/>
      </c>
      <c r="H19" t="str">
        <f t="shared" si="3"/>
        <v/>
      </c>
      <c r="I19" t="str">
        <f t="shared" si="2"/>
        <v/>
      </c>
      <c r="J19" t="str">
        <f>IF(A19="","",男子申込一覧表!BJ23)</f>
        <v/>
      </c>
      <c r="K19" t="str">
        <f>IF(A19="","",男子申込一覧表!BH23)</f>
        <v/>
      </c>
      <c r="L19" t="str">
        <f>IF(A19="","",男子申込一覧表!AW23)</f>
        <v/>
      </c>
      <c r="M19" t="str">
        <f>IF(A19="","",TRIM(男子申込一覧表!I23)&amp;TRIM(男子申込一覧表!J23))</f>
        <v/>
      </c>
      <c r="N19" t="str">
        <f>IF(A19="","",男子申込一覧表!AH23)</f>
        <v/>
      </c>
    </row>
    <row r="20" spans="1:14">
      <c r="A20" t="str">
        <f>IF(男子申込一覧表!I24="","",男子申込一覧表!AR24)</f>
        <v/>
      </c>
      <c r="B20" t="str">
        <f t="shared" si="0"/>
        <v/>
      </c>
      <c r="C20" t="str">
        <f>IF(A20="","",男子申込一覧表!AV24)</f>
        <v/>
      </c>
      <c r="D20" t="str">
        <f>IF(A20="","",男子申込一覧表!BA24)</f>
        <v/>
      </c>
      <c r="E20" s="55" t="str">
        <f>IF(A20="","",男子申込一覧表!BY24)</f>
        <v/>
      </c>
      <c r="F20" t="str">
        <f>IF(A20="","",男子申込一覧表!G24)</f>
        <v/>
      </c>
      <c r="G20" t="str">
        <f>IF(A20="","",男子申込一覧表!AY24)</f>
        <v/>
      </c>
      <c r="H20" t="str">
        <f t="shared" si="3"/>
        <v/>
      </c>
      <c r="I20" t="str">
        <f t="shared" si="2"/>
        <v/>
      </c>
      <c r="J20" t="str">
        <f>IF(A20="","",男子申込一覧表!BJ24)</f>
        <v/>
      </c>
      <c r="K20" t="str">
        <f>IF(A20="","",男子申込一覧表!BH24)</f>
        <v/>
      </c>
      <c r="L20" t="str">
        <f>IF(A20="","",男子申込一覧表!AW24)</f>
        <v/>
      </c>
      <c r="M20" t="str">
        <f>IF(A20="","",TRIM(男子申込一覧表!I24)&amp;TRIM(男子申込一覧表!J24))</f>
        <v/>
      </c>
      <c r="N20" t="str">
        <f>IF(A20="","",男子申込一覧表!AH24)</f>
        <v/>
      </c>
    </row>
    <row r="21" spans="1:14">
      <c r="A21" t="str">
        <f>IF(男子申込一覧表!I25="","",男子申込一覧表!AR25)</f>
        <v/>
      </c>
      <c r="B21" t="str">
        <f t="shared" si="0"/>
        <v/>
      </c>
      <c r="C21" t="str">
        <f>IF(A21="","",男子申込一覧表!AV25)</f>
        <v/>
      </c>
      <c r="D21" t="str">
        <f>IF(A21="","",男子申込一覧表!BA25)</f>
        <v/>
      </c>
      <c r="E21" s="55" t="str">
        <f>IF(A21="","",男子申込一覧表!BY25)</f>
        <v/>
      </c>
      <c r="F21" t="str">
        <f>IF(A21="","",男子申込一覧表!G25)</f>
        <v/>
      </c>
      <c r="G21" t="str">
        <f>IF(A21="","",男子申込一覧表!AY25)</f>
        <v/>
      </c>
      <c r="H21" t="str">
        <f t="shared" si="3"/>
        <v/>
      </c>
      <c r="I21" t="str">
        <f t="shared" si="2"/>
        <v/>
      </c>
      <c r="J21" t="str">
        <f>IF(A21="","",男子申込一覧表!BJ25)</f>
        <v/>
      </c>
      <c r="K21" t="str">
        <f>IF(A21="","",男子申込一覧表!BH25)</f>
        <v/>
      </c>
      <c r="L21" t="str">
        <f>IF(A21="","",男子申込一覧表!AW25)</f>
        <v/>
      </c>
      <c r="M21" t="str">
        <f>IF(A21="","",TRIM(男子申込一覧表!I25)&amp;TRIM(男子申込一覧表!J25))</f>
        <v/>
      </c>
      <c r="N21" t="str">
        <f>IF(A21="","",男子申込一覧表!AH25)</f>
        <v/>
      </c>
    </row>
    <row r="22" spans="1:14">
      <c r="A22" t="str">
        <f>IF(男子申込一覧表!I26="","",男子申込一覧表!AR26)</f>
        <v/>
      </c>
      <c r="B22" t="str">
        <f t="shared" si="0"/>
        <v/>
      </c>
      <c r="C22" t="str">
        <f>IF(A22="","",男子申込一覧表!AV26)</f>
        <v/>
      </c>
      <c r="D22" t="str">
        <f>IF(A22="","",男子申込一覧表!BA26)</f>
        <v/>
      </c>
      <c r="E22" s="55" t="str">
        <f>IF(A22="","",男子申込一覧表!BY26)</f>
        <v/>
      </c>
      <c r="F22" t="str">
        <f>IF(A22="","",男子申込一覧表!G26)</f>
        <v/>
      </c>
      <c r="G22" t="str">
        <f>IF(A22="","",男子申込一覧表!AY26)</f>
        <v/>
      </c>
      <c r="H22" t="str">
        <f t="shared" si="3"/>
        <v/>
      </c>
      <c r="I22" t="str">
        <f t="shared" si="2"/>
        <v/>
      </c>
      <c r="J22" t="str">
        <f>IF(A22="","",男子申込一覧表!BJ26)</f>
        <v/>
      </c>
      <c r="K22" t="str">
        <f>IF(A22="","",男子申込一覧表!BH26)</f>
        <v/>
      </c>
      <c r="L22" t="str">
        <f>IF(A22="","",男子申込一覧表!AW26)</f>
        <v/>
      </c>
      <c r="M22" t="str">
        <f>IF(A22="","",TRIM(男子申込一覧表!I26)&amp;TRIM(男子申込一覧表!J26))</f>
        <v/>
      </c>
      <c r="N22" t="str">
        <f>IF(A22="","",男子申込一覧表!AH26)</f>
        <v/>
      </c>
    </row>
    <row r="23" spans="1:14">
      <c r="A23" t="str">
        <f>IF(男子申込一覧表!I27="","",男子申込一覧表!AR27)</f>
        <v/>
      </c>
      <c r="B23" t="str">
        <f t="shared" si="0"/>
        <v/>
      </c>
      <c r="C23" t="str">
        <f>IF(A23="","",男子申込一覧表!AV27)</f>
        <v/>
      </c>
      <c r="D23" t="str">
        <f>IF(A23="","",男子申込一覧表!BA27)</f>
        <v/>
      </c>
      <c r="E23" s="55" t="str">
        <f>IF(A23="","",男子申込一覧表!BY27)</f>
        <v/>
      </c>
      <c r="F23" t="str">
        <f>IF(A23="","",男子申込一覧表!G27)</f>
        <v/>
      </c>
      <c r="G23" t="str">
        <f>IF(A23="","",男子申込一覧表!AY27)</f>
        <v/>
      </c>
      <c r="H23" t="str">
        <f t="shared" si="3"/>
        <v/>
      </c>
      <c r="I23" t="str">
        <f t="shared" si="2"/>
        <v/>
      </c>
      <c r="J23" t="str">
        <f>IF(A23="","",男子申込一覧表!BJ27)</f>
        <v/>
      </c>
      <c r="K23" t="str">
        <f>IF(A23="","",男子申込一覧表!BH27)</f>
        <v/>
      </c>
      <c r="L23" t="str">
        <f>IF(A23="","",男子申込一覧表!AW27)</f>
        <v/>
      </c>
      <c r="M23" t="str">
        <f>IF(A23="","",TRIM(男子申込一覧表!I27)&amp;TRIM(男子申込一覧表!J27))</f>
        <v/>
      </c>
      <c r="N23" t="str">
        <f>IF(A23="","",男子申込一覧表!AH27)</f>
        <v/>
      </c>
    </row>
    <row r="24" spans="1:14">
      <c r="A24" t="str">
        <f>IF(男子申込一覧表!I28="","",男子申込一覧表!AR28)</f>
        <v/>
      </c>
      <c r="B24" t="str">
        <f t="shared" si="0"/>
        <v/>
      </c>
      <c r="C24" t="str">
        <f>IF(A24="","",男子申込一覧表!AV28)</f>
        <v/>
      </c>
      <c r="D24" t="str">
        <f>IF(A24="","",男子申込一覧表!BA28)</f>
        <v/>
      </c>
      <c r="E24" s="55" t="str">
        <f>IF(A24="","",男子申込一覧表!BY28)</f>
        <v/>
      </c>
      <c r="F24" t="str">
        <f>IF(A24="","",男子申込一覧表!G28)</f>
        <v/>
      </c>
      <c r="G24" t="str">
        <f>IF(A24="","",男子申込一覧表!AY28)</f>
        <v/>
      </c>
      <c r="H24" t="str">
        <f t="shared" si="3"/>
        <v/>
      </c>
      <c r="I24" t="str">
        <f t="shared" si="2"/>
        <v/>
      </c>
      <c r="J24" t="str">
        <f>IF(A24="","",男子申込一覧表!BJ28)</f>
        <v/>
      </c>
      <c r="K24" t="str">
        <f>IF(A24="","",男子申込一覧表!BH28)</f>
        <v/>
      </c>
      <c r="L24" t="str">
        <f>IF(A24="","",男子申込一覧表!AW28)</f>
        <v/>
      </c>
      <c r="M24" t="str">
        <f>IF(A24="","",TRIM(男子申込一覧表!I28)&amp;TRIM(男子申込一覧表!J28))</f>
        <v/>
      </c>
      <c r="N24" t="str">
        <f>IF(A24="","",男子申込一覧表!AH28)</f>
        <v/>
      </c>
    </row>
    <row r="25" spans="1:14">
      <c r="A25" t="str">
        <f>IF(男子申込一覧表!I29="","",男子申込一覧表!AR29)</f>
        <v/>
      </c>
      <c r="B25" t="str">
        <f t="shared" si="0"/>
        <v/>
      </c>
      <c r="C25" t="str">
        <f>IF(A25="","",男子申込一覧表!AV29)</f>
        <v/>
      </c>
      <c r="D25" t="str">
        <f>IF(A25="","",男子申込一覧表!BA29)</f>
        <v/>
      </c>
      <c r="E25" s="55" t="str">
        <f>IF(A25="","",男子申込一覧表!BY29)</f>
        <v/>
      </c>
      <c r="F25" t="str">
        <f>IF(A25="","",男子申込一覧表!G29)</f>
        <v/>
      </c>
      <c r="G25" t="str">
        <f>IF(A25="","",男子申込一覧表!AY29)</f>
        <v/>
      </c>
      <c r="H25" t="str">
        <f t="shared" si="3"/>
        <v/>
      </c>
      <c r="I25" t="str">
        <f t="shared" si="2"/>
        <v/>
      </c>
      <c r="J25" t="str">
        <f>IF(A25="","",男子申込一覧表!BJ29)</f>
        <v/>
      </c>
      <c r="K25" t="str">
        <f>IF(A25="","",男子申込一覧表!BH29)</f>
        <v/>
      </c>
      <c r="L25" t="str">
        <f>IF(A25="","",男子申込一覧表!AW29)</f>
        <v/>
      </c>
      <c r="M25" t="str">
        <f>IF(A25="","",TRIM(男子申込一覧表!I29)&amp;TRIM(男子申込一覧表!J29))</f>
        <v/>
      </c>
      <c r="N25" t="str">
        <f>IF(A25="","",男子申込一覧表!AH29)</f>
        <v/>
      </c>
    </row>
    <row r="26" spans="1:14">
      <c r="A26" t="str">
        <f>IF(男子申込一覧表!I30="","",男子申込一覧表!AR30)</f>
        <v/>
      </c>
      <c r="B26" t="str">
        <f t="shared" si="0"/>
        <v/>
      </c>
      <c r="C26" t="str">
        <f>IF(A26="","",男子申込一覧表!AV30)</f>
        <v/>
      </c>
      <c r="D26" t="str">
        <f>IF(A26="","",男子申込一覧表!BA30)</f>
        <v/>
      </c>
      <c r="E26" s="55" t="str">
        <f>IF(A26="","",男子申込一覧表!BY30)</f>
        <v/>
      </c>
      <c r="F26" t="str">
        <f>IF(A26="","",男子申込一覧表!G30)</f>
        <v/>
      </c>
      <c r="G26" t="str">
        <f>IF(A26="","",男子申込一覧表!AY30)</f>
        <v/>
      </c>
      <c r="H26" t="str">
        <f t="shared" si="3"/>
        <v/>
      </c>
      <c r="I26" t="str">
        <f t="shared" si="2"/>
        <v/>
      </c>
      <c r="J26" t="str">
        <f>IF(A26="","",男子申込一覧表!BJ30)</f>
        <v/>
      </c>
      <c r="K26" t="str">
        <f>IF(A26="","",男子申込一覧表!BH30)</f>
        <v/>
      </c>
      <c r="L26" t="str">
        <f>IF(A26="","",男子申込一覧表!AW30)</f>
        <v/>
      </c>
      <c r="M26" t="str">
        <f>IF(A26="","",TRIM(男子申込一覧表!I30)&amp;TRIM(男子申込一覧表!J30))</f>
        <v/>
      </c>
      <c r="N26" t="str">
        <f>IF(A26="","",男子申込一覧表!AH30)</f>
        <v/>
      </c>
    </row>
    <row r="27" spans="1:14">
      <c r="A27" t="str">
        <f>IF(男子申込一覧表!I31="","",男子申込一覧表!AR31)</f>
        <v/>
      </c>
      <c r="B27" t="str">
        <f t="shared" ref="B27:B90" si="4">IF(A27="","",0)</f>
        <v/>
      </c>
      <c r="C27" t="str">
        <f>IF(A27="","",男子申込一覧表!AV31)</f>
        <v/>
      </c>
      <c r="D27" t="str">
        <f>IF(A27="","",男子申込一覧表!BA31)</f>
        <v/>
      </c>
      <c r="E27" s="55" t="str">
        <f>IF(A27="","",男子申込一覧表!BY31)</f>
        <v/>
      </c>
      <c r="F27" t="str">
        <f>IF(A27="","",男子申込一覧表!G31)</f>
        <v/>
      </c>
      <c r="G27" t="str">
        <f>IF(A27="","",男子申込一覧表!AY31)</f>
        <v/>
      </c>
      <c r="H27" t="str">
        <f t="shared" si="3"/>
        <v/>
      </c>
      <c r="I27" t="str">
        <f t="shared" si="2"/>
        <v/>
      </c>
      <c r="J27" t="str">
        <f>IF(A27="","",男子申込一覧表!BJ31)</f>
        <v/>
      </c>
      <c r="K27" t="str">
        <f>IF(A27="","",男子申込一覧表!BH31)</f>
        <v/>
      </c>
      <c r="L27" t="str">
        <f>IF(A27="","",男子申込一覧表!AW31)</f>
        <v/>
      </c>
      <c r="M27" t="str">
        <f>IF(A27="","",TRIM(男子申込一覧表!I31)&amp;TRIM(男子申込一覧表!J31))</f>
        <v/>
      </c>
      <c r="N27" t="str">
        <f>IF(A27="","",男子申込一覧表!AH31)</f>
        <v/>
      </c>
    </row>
    <row r="28" spans="1:14">
      <c r="A28" t="str">
        <f>IF(男子申込一覧表!I32="","",男子申込一覧表!AR32)</f>
        <v/>
      </c>
      <c r="B28" t="str">
        <f t="shared" si="4"/>
        <v/>
      </c>
      <c r="C28" t="str">
        <f>IF(A28="","",男子申込一覧表!AV32)</f>
        <v/>
      </c>
      <c r="D28" t="str">
        <f>IF(A28="","",男子申込一覧表!BA32)</f>
        <v/>
      </c>
      <c r="E28" s="55" t="str">
        <f>IF(A28="","",男子申込一覧表!BY32)</f>
        <v/>
      </c>
      <c r="F28" t="str">
        <f>IF(A28="","",男子申込一覧表!G32)</f>
        <v/>
      </c>
      <c r="G28" t="str">
        <f>IF(A28="","",男子申込一覧表!AY32)</f>
        <v/>
      </c>
      <c r="H28" t="str">
        <f t="shared" si="3"/>
        <v/>
      </c>
      <c r="I28" t="str">
        <f t="shared" si="2"/>
        <v/>
      </c>
      <c r="J28" t="str">
        <f>IF(A28="","",男子申込一覧表!BJ32)</f>
        <v/>
      </c>
      <c r="K28" t="str">
        <f>IF(A28="","",男子申込一覧表!BH32)</f>
        <v/>
      </c>
      <c r="L28" t="str">
        <f>IF(A28="","",男子申込一覧表!AW32)</f>
        <v/>
      </c>
      <c r="M28" t="str">
        <f>IF(A28="","",TRIM(男子申込一覧表!I32)&amp;TRIM(男子申込一覧表!J32))</f>
        <v/>
      </c>
      <c r="N28" t="str">
        <f>IF(A28="","",男子申込一覧表!AH32)</f>
        <v/>
      </c>
    </row>
    <row r="29" spans="1:14">
      <c r="A29" t="str">
        <f>IF(男子申込一覧表!I33="","",男子申込一覧表!AR33)</f>
        <v/>
      </c>
      <c r="B29" t="str">
        <f t="shared" si="4"/>
        <v/>
      </c>
      <c r="C29" t="str">
        <f>IF(A29="","",男子申込一覧表!AV33)</f>
        <v/>
      </c>
      <c r="D29" t="str">
        <f>IF(A29="","",男子申込一覧表!BA33)</f>
        <v/>
      </c>
      <c r="E29" s="55" t="str">
        <f>IF(A29="","",男子申込一覧表!BY33)</f>
        <v/>
      </c>
      <c r="F29" t="str">
        <f>IF(A29="","",男子申込一覧表!G33)</f>
        <v/>
      </c>
      <c r="G29" t="str">
        <f>IF(A29="","",男子申込一覧表!AY33)</f>
        <v/>
      </c>
      <c r="H29" t="str">
        <f t="shared" si="3"/>
        <v/>
      </c>
      <c r="I29" t="str">
        <f t="shared" si="2"/>
        <v/>
      </c>
      <c r="J29" t="str">
        <f>IF(A29="","",男子申込一覧表!BJ33)</f>
        <v/>
      </c>
      <c r="K29" t="str">
        <f>IF(A29="","",男子申込一覧表!BH33)</f>
        <v/>
      </c>
      <c r="L29" t="str">
        <f>IF(A29="","",男子申込一覧表!AW33)</f>
        <v/>
      </c>
      <c r="M29" t="str">
        <f>IF(A29="","",TRIM(男子申込一覧表!I33)&amp;TRIM(男子申込一覧表!J33))</f>
        <v/>
      </c>
      <c r="N29" t="str">
        <f>IF(A29="","",男子申込一覧表!AH33)</f>
        <v/>
      </c>
    </row>
    <row r="30" spans="1:14">
      <c r="A30" t="str">
        <f>IF(男子申込一覧表!I34="","",男子申込一覧表!AR34)</f>
        <v/>
      </c>
      <c r="B30" t="str">
        <f t="shared" si="4"/>
        <v/>
      </c>
      <c r="C30" t="str">
        <f>IF(A30="","",男子申込一覧表!AV34)</f>
        <v/>
      </c>
      <c r="D30" t="str">
        <f>IF(A30="","",男子申込一覧表!BA34)</f>
        <v/>
      </c>
      <c r="E30" s="55" t="str">
        <f>IF(A30="","",男子申込一覧表!BY34)</f>
        <v/>
      </c>
      <c r="F30" t="str">
        <f>IF(A30="","",男子申込一覧表!G34)</f>
        <v/>
      </c>
      <c r="G30" t="str">
        <f>IF(A30="","",男子申込一覧表!AY34)</f>
        <v/>
      </c>
      <c r="H30" t="str">
        <f t="shared" si="3"/>
        <v/>
      </c>
      <c r="I30" t="str">
        <f t="shared" si="2"/>
        <v/>
      </c>
      <c r="J30" t="str">
        <f>IF(A30="","",男子申込一覧表!BJ34)</f>
        <v/>
      </c>
      <c r="K30" t="str">
        <f>IF(A30="","",男子申込一覧表!BH34)</f>
        <v/>
      </c>
      <c r="L30" t="str">
        <f>IF(A30="","",男子申込一覧表!AW34)</f>
        <v/>
      </c>
      <c r="M30" t="str">
        <f>IF(A30="","",TRIM(男子申込一覧表!I34)&amp;TRIM(男子申込一覧表!J34))</f>
        <v/>
      </c>
      <c r="N30" t="str">
        <f>IF(A30="","",男子申込一覧表!AH34)</f>
        <v/>
      </c>
    </row>
    <row r="31" spans="1:14">
      <c r="A31" t="str">
        <f>IF(男子申込一覧表!I35="","",男子申込一覧表!AR35)</f>
        <v/>
      </c>
      <c r="B31" t="str">
        <f t="shared" si="4"/>
        <v/>
      </c>
      <c r="C31" t="str">
        <f>IF(A31="","",男子申込一覧表!AV35)</f>
        <v/>
      </c>
      <c r="D31" t="str">
        <f>IF(A31="","",男子申込一覧表!BA35)</f>
        <v/>
      </c>
      <c r="E31" s="55" t="str">
        <f>IF(A31="","",男子申込一覧表!BY35)</f>
        <v/>
      </c>
      <c r="F31" t="str">
        <f>IF(A31="","",男子申込一覧表!G35)</f>
        <v/>
      </c>
      <c r="G31" t="str">
        <f>IF(A31="","",男子申込一覧表!AY35)</f>
        <v/>
      </c>
      <c r="H31" t="str">
        <f t="shared" si="3"/>
        <v/>
      </c>
      <c r="I31" t="str">
        <f t="shared" si="2"/>
        <v/>
      </c>
      <c r="J31" t="str">
        <f>IF(A31="","",男子申込一覧表!BJ35)</f>
        <v/>
      </c>
      <c r="K31" t="str">
        <f>IF(A31="","",男子申込一覧表!BH35)</f>
        <v/>
      </c>
      <c r="L31" t="str">
        <f>IF(A31="","",男子申込一覧表!AW35)</f>
        <v/>
      </c>
      <c r="M31" t="str">
        <f>IF(A31="","",TRIM(男子申込一覧表!I35)&amp;TRIM(男子申込一覧表!J35))</f>
        <v/>
      </c>
      <c r="N31" t="str">
        <f>IF(A31="","",男子申込一覧表!AH35)</f>
        <v/>
      </c>
    </row>
    <row r="32" spans="1:14">
      <c r="A32" t="str">
        <f>IF(男子申込一覧表!I36="","",男子申込一覧表!AR36)</f>
        <v/>
      </c>
      <c r="B32" t="str">
        <f t="shared" si="4"/>
        <v/>
      </c>
      <c r="C32" t="str">
        <f>IF(A32="","",男子申込一覧表!AV36)</f>
        <v/>
      </c>
      <c r="D32" t="str">
        <f>IF(A32="","",男子申込一覧表!BA36)</f>
        <v/>
      </c>
      <c r="E32" s="55" t="str">
        <f>IF(A32="","",男子申込一覧表!BY36)</f>
        <v/>
      </c>
      <c r="F32" t="str">
        <f>IF(A32="","",男子申込一覧表!G36)</f>
        <v/>
      </c>
      <c r="G32" t="str">
        <f>IF(A32="","",男子申込一覧表!AY36)</f>
        <v/>
      </c>
      <c r="H32" t="str">
        <f t="shared" si="3"/>
        <v/>
      </c>
      <c r="I32" t="str">
        <f t="shared" si="2"/>
        <v/>
      </c>
      <c r="J32" t="str">
        <f>IF(A32="","",男子申込一覧表!BJ36)</f>
        <v/>
      </c>
      <c r="K32" t="str">
        <f>IF(A32="","",男子申込一覧表!BH36)</f>
        <v/>
      </c>
      <c r="L32" t="str">
        <f>IF(A32="","",男子申込一覧表!AW36)</f>
        <v/>
      </c>
      <c r="M32" t="str">
        <f>IF(A32="","",TRIM(男子申込一覧表!I36)&amp;TRIM(男子申込一覧表!J36))</f>
        <v/>
      </c>
      <c r="N32" t="str">
        <f>IF(A32="","",男子申込一覧表!AH36)</f>
        <v/>
      </c>
    </row>
    <row r="33" spans="1:14">
      <c r="A33" t="str">
        <f>IF(男子申込一覧表!I37="","",男子申込一覧表!AR37)</f>
        <v/>
      </c>
      <c r="B33" t="str">
        <f t="shared" si="4"/>
        <v/>
      </c>
      <c r="C33" t="str">
        <f>IF(A33="","",男子申込一覧表!AV37)</f>
        <v/>
      </c>
      <c r="D33" t="str">
        <f>IF(A33="","",男子申込一覧表!BA37)</f>
        <v/>
      </c>
      <c r="E33" s="55" t="str">
        <f>IF(A33="","",男子申込一覧表!BY37)</f>
        <v/>
      </c>
      <c r="F33" t="str">
        <f>IF(A33="","",男子申込一覧表!G37)</f>
        <v/>
      </c>
      <c r="G33" t="str">
        <f>IF(A33="","",男子申込一覧表!AY37)</f>
        <v/>
      </c>
      <c r="H33" t="str">
        <f t="shared" si="3"/>
        <v/>
      </c>
      <c r="I33" t="str">
        <f t="shared" si="2"/>
        <v/>
      </c>
      <c r="J33" t="str">
        <f>IF(A33="","",男子申込一覧表!BJ37)</f>
        <v/>
      </c>
      <c r="K33" t="str">
        <f>IF(A33="","",男子申込一覧表!BH37)</f>
        <v/>
      </c>
      <c r="L33" t="str">
        <f>IF(A33="","",男子申込一覧表!AW37)</f>
        <v/>
      </c>
      <c r="M33" t="str">
        <f>IF(A33="","",TRIM(男子申込一覧表!I37)&amp;TRIM(男子申込一覧表!J37))</f>
        <v/>
      </c>
      <c r="N33" t="str">
        <f>IF(A33="","",男子申込一覧表!AH37)</f>
        <v/>
      </c>
    </row>
    <row r="34" spans="1:14">
      <c r="A34" t="str">
        <f>IF(男子申込一覧表!I38="","",男子申込一覧表!AR38)</f>
        <v/>
      </c>
      <c r="B34" t="str">
        <f t="shared" si="4"/>
        <v/>
      </c>
      <c r="C34" t="str">
        <f>IF(A34="","",男子申込一覧表!AV38)</f>
        <v/>
      </c>
      <c r="D34" t="str">
        <f>IF(A34="","",男子申込一覧表!BA38)</f>
        <v/>
      </c>
      <c r="E34" s="55" t="str">
        <f>IF(A34="","",男子申込一覧表!BY38)</f>
        <v/>
      </c>
      <c r="F34" t="str">
        <f>IF(A34="","",男子申込一覧表!G38)</f>
        <v/>
      </c>
      <c r="G34" t="str">
        <f>IF(A34="","",男子申込一覧表!AY38)</f>
        <v/>
      </c>
      <c r="H34" t="str">
        <f t="shared" si="3"/>
        <v/>
      </c>
      <c r="I34" t="str">
        <f t="shared" si="2"/>
        <v/>
      </c>
      <c r="J34" t="str">
        <f>IF(A34="","",男子申込一覧表!BJ38)</f>
        <v/>
      </c>
      <c r="K34" t="str">
        <f>IF(A34="","",男子申込一覧表!BH38)</f>
        <v/>
      </c>
      <c r="L34" t="str">
        <f>IF(A34="","",男子申込一覧表!AW38)</f>
        <v/>
      </c>
      <c r="M34" t="str">
        <f>IF(A34="","",TRIM(男子申込一覧表!I38)&amp;TRIM(男子申込一覧表!J38))</f>
        <v/>
      </c>
      <c r="N34" t="str">
        <f>IF(A34="","",男子申込一覧表!AH38)</f>
        <v/>
      </c>
    </row>
    <row r="35" spans="1:14">
      <c r="A35" t="str">
        <f>IF(男子申込一覧表!I39="","",男子申込一覧表!AR39)</f>
        <v/>
      </c>
      <c r="B35" t="str">
        <f t="shared" si="4"/>
        <v/>
      </c>
      <c r="C35" t="str">
        <f>IF(A35="","",男子申込一覧表!AV39)</f>
        <v/>
      </c>
      <c r="D35" t="str">
        <f>IF(A35="","",男子申込一覧表!BA39)</f>
        <v/>
      </c>
      <c r="E35" s="55" t="str">
        <f>IF(A35="","",男子申込一覧表!BY39)</f>
        <v/>
      </c>
      <c r="F35" t="str">
        <f>IF(A35="","",男子申込一覧表!G39)</f>
        <v/>
      </c>
      <c r="G35" t="str">
        <f>IF(A35="","",男子申込一覧表!AY39)</f>
        <v/>
      </c>
      <c r="H35" t="str">
        <f t="shared" si="3"/>
        <v/>
      </c>
      <c r="I35" t="str">
        <f t="shared" si="2"/>
        <v/>
      </c>
      <c r="J35" t="str">
        <f>IF(A35="","",男子申込一覧表!BJ39)</f>
        <v/>
      </c>
      <c r="K35" t="str">
        <f>IF(A35="","",男子申込一覧表!BH39)</f>
        <v/>
      </c>
      <c r="L35" t="str">
        <f>IF(A35="","",男子申込一覧表!AW39)</f>
        <v/>
      </c>
      <c r="M35" t="str">
        <f>IF(A35="","",TRIM(男子申込一覧表!I39)&amp;TRIM(男子申込一覧表!J39))</f>
        <v/>
      </c>
      <c r="N35" t="str">
        <f>IF(A35="","",男子申込一覧表!AH39)</f>
        <v/>
      </c>
    </row>
    <row r="36" spans="1:14">
      <c r="A36" t="str">
        <f>IF(男子申込一覧表!I40="","",男子申込一覧表!AR40)</f>
        <v/>
      </c>
      <c r="B36" t="str">
        <f t="shared" si="4"/>
        <v/>
      </c>
      <c r="C36" t="str">
        <f>IF(A36="","",男子申込一覧表!AV40)</f>
        <v/>
      </c>
      <c r="D36" t="str">
        <f>IF(A36="","",男子申込一覧表!BA40)</f>
        <v/>
      </c>
      <c r="E36" s="55" t="str">
        <f>IF(A36="","",男子申込一覧表!BY40)</f>
        <v/>
      </c>
      <c r="F36" t="str">
        <f>IF(A36="","",男子申込一覧表!G40)</f>
        <v/>
      </c>
      <c r="G36" t="str">
        <f>IF(A36="","",男子申込一覧表!AY40)</f>
        <v/>
      </c>
      <c r="H36" t="str">
        <f t="shared" si="3"/>
        <v/>
      </c>
      <c r="I36" t="str">
        <f t="shared" si="2"/>
        <v/>
      </c>
      <c r="J36" t="str">
        <f>IF(A36="","",男子申込一覧表!BJ40)</f>
        <v/>
      </c>
      <c r="K36" t="str">
        <f>IF(A36="","",男子申込一覧表!BH40)</f>
        <v/>
      </c>
      <c r="L36" t="str">
        <f>IF(A36="","",男子申込一覧表!AW40)</f>
        <v/>
      </c>
      <c r="M36" t="str">
        <f>IF(A36="","",TRIM(男子申込一覧表!I40)&amp;TRIM(男子申込一覧表!J40))</f>
        <v/>
      </c>
      <c r="N36" t="str">
        <f>IF(A36="","",男子申込一覧表!AH40)</f>
        <v/>
      </c>
    </row>
    <row r="37" spans="1:14">
      <c r="A37" t="str">
        <f>IF(男子申込一覧表!I41="","",男子申込一覧表!AR41)</f>
        <v/>
      </c>
      <c r="B37" t="str">
        <f t="shared" si="4"/>
        <v/>
      </c>
      <c r="C37" t="str">
        <f>IF(A37="","",男子申込一覧表!AV41)</f>
        <v/>
      </c>
      <c r="D37" t="str">
        <f>IF(A37="","",男子申込一覧表!BA41)</f>
        <v/>
      </c>
      <c r="E37" s="55" t="str">
        <f>IF(A37="","",男子申込一覧表!BY41)</f>
        <v/>
      </c>
      <c r="F37" t="str">
        <f>IF(A37="","",男子申込一覧表!G41)</f>
        <v/>
      </c>
      <c r="G37" t="str">
        <f>IF(A37="","",男子申込一覧表!AY41)</f>
        <v/>
      </c>
      <c r="H37" t="str">
        <f t="shared" si="3"/>
        <v/>
      </c>
      <c r="I37" t="str">
        <f t="shared" si="2"/>
        <v/>
      </c>
      <c r="J37" t="str">
        <f>IF(A37="","",男子申込一覧表!BJ41)</f>
        <v/>
      </c>
      <c r="K37" t="str">
        <f>IF(A37="","",男子申込一覧表!BH41)</f>
        <v/>
      </c>
      <c r="L37" t="str">
        <f>IF(A37="","",男子申込一覧表!AW41)</f>
        <v/>
      </c>
      <c r="M37" t="str">
        <f>IF(A37="","",TRIM(男子申込一覧表!I41)&amp;TRIM(男子申込一覧表!J41))</f>
        <v/>
      </c>
      <c r="N37" t="str">
        <f>IF(A37="","",男子申込一覧表!AH41)</f>
        <v/>
      </c>
    </row>
    <row r="38" spans="1:14">
      <c r="A38" t="str">
        <f>IF(男子申込一覧表!I42="","",男子申込一覧表!AR42)</f>
        <v/>
      </c>
      <c r="B38" t="str">
        <f t="shared" si="4"/>
        <v/>
      </c>
      <c r="C38" t="str">
        <f>IF(A38="","",男子申込一覧表!AV42)</f>
        <v/>
      </c>
      <c r="D38" t="str">
        <f>IF(A38="","",男子申込一覧表!BA42)</f>
        <v/>
      </c>
      <c r="E38" s="55" t="str">
        <f>IF(A38="","",男子申込一覧表!BY42)</f>
        <v/>
      </c>
      <c r="F38" t="str">
        <f>IF(A38="","",男子申込一覧表!G42)</f>
        <v/>
      </c>
      <c r="G38" t="str">
        <f>IF(A38="","",男子申込一覧表!AY42)</f>
        <v/>
      </c>
      <c r="H38" t="str">
        <f t="shared" si="3"/>
        <v/>
      </c>
      <c r="I38" t="str">
        <f t="shared" si="2"/>
        <v/>
      </c>
      <c r="J38" t="str">
        <f>IF(A38="","",男子申込一覧表!BJ42)</f>
        <v/>
      </c>
      <c r="K38" t="str">
        <f>IF(A38="","",男子申込一覧表!BH42)</f>
        <v/>
      </c>
      <c r="L38" t="str">
        <f>IF(A38="","",男子申込一覧表!AW42)</f>
        <v/>
      </c>
      <c r="M38" t="str">
        <f>IF(A38="","",TRIM(男子申込一覧表!I42)&amp;TRIM(男子申込一覧表!J42))</f>
        <v/>
      </c>
      <c r="N38" t="str">
        <f>IF(A38="","",男子申込一覧表!AH42)</f>
        <v/>
      </c>
    </row>
    <row r="39" spans="1:14">
      <c r="A39" t="str">
        <f>IF(男子申込一覧表!I43="","",男子申込一覧表!AR43)</f>
        <v/>
      </c>
      <c r="B39" t="str">
        <f t="shared" si="4"/>
        <v/>
      </c>
      <c r="C39" t="str">
        <f>IF(A39="","",男子申込一覧表!AV43)</f>
        <v/>
      </c>
      <c r="D39" t="str">
        <f>IF(A39="","",男子申込一覧表!BA43)</f>
        <v/>
      </c>
      <c r="E39" s="55" t="str">
        <f>IF(A39="","",男子申込一覧表!BY43)</f>
        <v/>
      </c>
      <c r="F39" t="str">
        <f>IF(A39="","",男子申込一覧表!G43)</f>
        <v/>
      </c>
      <c r="G39" t="str">
        <f>IF(A39="","",男子申込一覧表!AY43)</f>
        <v/>
      </c>
      <c r="H39" t="str">
        <f t="shared" si="3"/>
        <v/>
      </c>
      <c r="I39" t="str">
        <f t="shared" si="2"/>
        <v/>
      </c>
      <c r="J39" t="str">
        <f>IF(A39="","",男子申込一覧表!BJ43)</f>
        <v/>
      </c>
      <c r="K39" t="str">
        <f>IF(A39="","",男子申込一覧表!BH43)</f>
        <v/>
      </c>
      <c r="L39" t="str">
        <f>IF(A39="","",男子申込一覧表!AW43)</f>
        <v/>
      </c>
      <c r="M39" t="str">
        <f>IF(A39="","",TRIM(男子申込一覧表!I43)&amp;TRIM(男子申込一覧表!J43))</f>
        <v/>
      </c>
      <c r="N39" t="str">
        <f>IF(A39="","",男子申込一覧表!AH43)</f>
        <v/>
      </c>
    </row>
    <row r="40" spans="1:14">
      <c r="A40" t="str">
        <f>IF(男子申込一覧表!I44="","",男子申込一覧表!AR44)</f>
        <v/>
      </c>
      <c r="B40" t="str">
        <f t="shared" si="4"/>
        <v/>
      </c>
      <c r="C40" t="str">
        <f>IF(A40="","",男子申込一覧表!AV44)</f>
        <v/>
      </c>
      <c r="D40" t="str">
        <f>IF(A40="","",男子申込一覧表!BA44)</f>
        <v/>
      </c>
      <c r="E40" s="55" t="str">
        <f>IF(A40="","",男子申込一覧表!BY44)</f>
        <v/>
      </c>
      <c r="F40" t="str">
        <f>IF(A40="","",男子申込一覧表!G44)</f>
        <v/>
      </c>
      <c r="G40" t="str">
        <f>IF(A40="","",男子申込一覧表!AY44)</f>
        <v/>
      </c>
      <c r="H40" t="str">
        <f t="shared" si="3"/>
        <v/>
      </c>
      <c r="I40" t="str">
        <f t="shared" si="2"/>
        <v/>
      </c>
      <c r="J40" t="str">
        <f>IF(A40="","",男子申込一覧表!BJ44)</f>
        <v/>
      </c>
      <c r="K40" t="str">
        <f>IF(A40="","",男子申込一覧表!BH44)</f>
        <v/>
      </c>
      <c r="L40" t="str">
        <f>IF(A40="","",男子申込一覧表!AW44)</f>
        <v/>
      </c>
      <c r="M40" t="str">
        <f>IF(A40="","",TRIM(男子申込一覧表!I44)&amp;TRIM(男子申込一覧表!J44))</f>
        <v/>
      </c>
      <c r="N40" t="str">
        <f>IF(A40="","",男子申込一覧表!AH44)</f>
        <v/>
      </c>
    </row>
    <row r="41" spans="1:14">
      <c r="A41" t="str">
        <f>IF(男子申込一覧表!I45="","",男子申込一覧表!AR45)</f>
        <v/>
      </c>
      <c r="B41" t="str">
        <f t="shared" si="4"/>
        <v/>
      </c>
      <c r="C41" t="str">
        <f>IF(A41="","",男子申込一覧表!AV45)</f>
        <v/>
      </c>
      <c r="D41" t="str">
        <f>IF(A41="","",男子申込一覧表!BA45)</f>
        <v/>
      </c>
      <c r="E41" s="55" t="str">
        <f>IF(A41="","",男子申込一覧表!BY45)</f>
        <v/>
      </c>
      <c r="F41" t="str">
        <f>IF(A41="","",男子申込一覧表!G45)</f>
        <v/>
      </c>
      <c r="G41" t="str">
        <f>IF(A41="","",男子申込一覧表!AY45)</f>
        <v/>
      </c>
      <c r="H41" t="str">
        <f t="shared" si="3"/>
        <v/>
      </c>
      <c r="I41" t="str">
        <f t="shared" si="2"/>
        <v/>
      </c>
      <c r="J41" t="str">
        <f>IF(A41="","",男子申込一覧表!BJ45)</f>
        <v/>
      </c>
      <c r="K41" t="str">
        <f>IF(A41="","",男子申込一覧表!BH45)</f>
        <v/>
      </c>
      <c r="L41" t="str">
        <f>IF(A41="","",男子申込一覧表!AW45)</f>
        <v/>
      </c>
      <c r="M41" t="str">
        <f>IF(A41="","",TRIM(男子申込一覧表!I45)&amp;TRIM(男子申込一覧表!J45))</f>
        <v/>
      </c>
      <c r="N41" t="str">
        <f>IF(A41="","",男子申込一覧表!AH45)</f>
        <v/>
      </c>
    </row>
    <row r="42" spans="1:14">
      <c r="A42" t="str">
        <f>IF(男子申込一覧表!I46="","",男子申込一覧表!AR46)</f>
        <v/>
      </c>
      <c r="B42" t="str">
        <f t="shared" si="4"/>
        <v/>
      </c>
      <c r="C42" t="str">
        <f>IF(A42="","",男子申込一覧表!AV46)</f>
        <v/>
      </c>
      <c r="D42" t="str">
        <f>IF(A42="","",男子申込一覧表!BA46)</f>
        <v/>
      </c>
      <c r="E42" s="55" t="str">
        <f>IF(A42="","",男子申込一覧表!BY46)</f>
        <v/>
      </c>
      <c r="F42" t="str">
        <f>IF(A42="","",男子申込一覧表!G46)</f>
        <v/>
      </c>
      <c r="G42" t="str">
        <f>IF(A42="","",男子申込一覧表!AY46)</f>
        <v/>
      </c>
      <c r="H42" t="str">
        <f t="shared" si="3"/>
        <v/>
      </c>
      <c r="I42" t="str">
        <f t="shared" si="2"/>
        <v/>
      </c>
      <c r="J42" t="str">
        <f>IF(A42="","",男子申込一覧表!BJ46)</f>
        <v/>
      </c>
      <c r="K42" t="str">
        <f>IF(A42="","",男子申込一覧表!BH46)</f>
        <v/>
      </c>
      <c r="L42" t="str">
        <f>IF(A42="","",男子申込一覧表!AW46)</f>
        <v/>
      </c>
      <c r="M42" t="str">
        <f>IF(A42="","",TRIM(男子申込一覧表!I46)&amp;TRIM(男子申込一覧表!J46))</f>
        <v/>
      </c>
      <c r="N42" t="str">
        <f>IF(A42="","",男子申込一覧表!AH46)</f>
        <v/>
      </c>
    </row>
    <row r="43" spans="1:14">
      <c r="A43" t="str">
        <f>IF(男子申込一覧表!I47="","",男子申込一覧表!AR47)</f>
        <v/>
      </c>
      <c r="B43" t="str">
        <f t="shared" si="4"/>
        <v/>
      </c>
      <c r="C43" t="str">
        <f>IF(A43="","",男子申込一覧表!AV47)</f>
        <v/>
      </c>
      <c r="D43" t="str">
        <f>IF(A43="","",男子申込一覧表!BA47)</f>
        <v/>
      </c>
      <c r="E43" s="55" t="str">
        <f>IF(A43="","",男子申込一覧表!BY47)</f>
        <v/>
      </c>
      <c r="F43" t="str">
        <f>IF(A43="","",男子申込一覧表!G47)</f>
        <v/>
      </c>
      <c r="G43" t="str">
        <f>IF(A43="","",男子申込一覧表!AY47)</f>
        <v/>
      </c>
      <c r="H43" t="str">
        <f t="shared" si="3"/>
        <v/>
      </c>
      <c r="I43" t="str">
        <f t="shared" si="2"/>
        <v/>
      </c>
      <c r="J43" t="str">
        <f>IF(A43="","",男子申込一覧表!BJ47)</f>
        <v/>
      </c>
      <c r="K43" t="str">
        <f>IF(A43="","",男子申込一覧表!BH47)</f>
        <v/>
      </c>
      <c r="L43" t="str">
        <f>IF(A43="","",男子申込一覧表!AW47)</f>
        <v/>
      </c>
      <c r="M43" t="str">
        <f>IF(A43="","",TRIM(男子申込一覧表!I47)&amp;TRIM(男子申込一覧表!J47))</f>
        <v/>
      </c>
      <c r="N43" t="str">
        <f>IF(A43="","",男子申込一覧表!AH47)</f>
        <v/>
      </c>
    </row>
    <row r="44" spans="1:14">
      <c r="A44" t="str">
        <f>IF(男子申込一覧表!I48="","",男子申込一覧表!AR48)</f>
        <v/>
      </c>
      <c r="B44" t="str">
        <f t="shared" si="4"/>
        <v/>
      </c>
      <c r="C44" t="str">
        <f>IF(A44="","",男子申込一覧表!AV48)</f>
        <v/>
      </c>
      <c r="D44" t="str">
        <f>IF(A44="","",男子申込一覧表!BA48)</f>
        <v/>
      </c>
      <c r="E44" s="55" t="str">
        <f>IF(A44="","",男子申込一覧表!BY48)</f>
        <v/>
      </c>
      <c r="F44" t="str">
        <f>IF(A44="","",男子申込一覧表!G48)</f>
        <v/>
      </c>
      <c r="G44" t="str">
        <f>IF(A44="","",男子申込一覧表!AY48)</f>
        <v/>
      </c>
      <c r="H44" t="str">
        <f t="shared" si="3"/>
        <v/>
      </c>
      <c r="I44" t="str">
        <f t="shared" si="2"/>
        <v/>
      </c>
      <c r="J44" t="str">
        <f>IF(A44="","",男子申込一覧表!BJ48)</f>
        <v/>
      </c>
      <c r="K44" t="str">
        <f>IF(A44="","",男子申込一覧表!BH48)</f>
        <v/>
      </c>
      <c r="L44" t="str">
        <f>IF(A44="","",男子申込一覧表!AW48)</f>
        <v/>
      </c>
      <c r="M44" t="str">
        <f>IF(A44="","",TRIM(男子申込一覧表!I48)&amp;TRIM(男子申込一覧表!J48))</f>
        <v/>
      </c>
      <c r="N44" t="str">
        <f>IF(A44="","",男子申込一覧表!AH48)</f>
        <v/>
      </c>
    </row>
    <row r="45" spans="1:14">
      <c r="A45" t="str">
        <f>IF(男子申込一覧表!I49="","",男子申込一覧表!AR49)</f>
        <v/>
      </c>
      <c r="B45" t="str">
        <f t="shared" si="4"/>
        <v/>
      </c>
      <c r="C45" t="str">
        <f>IF(A45="","",男子申込一覧表!AV49)</f>
        <v/>
      </c>
      <c r="D45" t="str">
        <f>IF(A45="","",男子申込一覧表!BA49)</f>
        <v/>
      </c>
      <c r="E45" s="55" t="str">
        <f>IF(A45="","",男子申込一覧表!BY49)</f>
        <v/>
      </c>
      <c r="F45" t="str">
        <f>IF(A45="","",男子申込一覧表!G49)</f>
        <v/>
      </c>
      <c r="G45" t="str">
        <f>IF(A45="","",男子申込一覧表!AY49)</f>
        <v/>
      </c>
      <c r="H45" t="str">
        <f t="shared" si="3"/>
        <v/>
      </c>
      <c r="I45" t="str">
        <f t="shared" si="2"/>
        <v/>
      </c>
      <c r="J45" t="str">
        <f>IF(A45="","",男子申込一覧表!BJ49)</f>
        <v/>
      </c>
      <c r="K45" t="str">
        <f>IF(A45="","",男子申込一覧表!BH49)</f>
        <v/>
      </c>
      <c r="L45" t="str">
        <f>IF(A45="","",男子申込一覧表!AW49)</f>
        <v/>
      </c>
      <c r="M45" t="str">
        <f>IF(A45="","",TRIM(男子申込一覧表!I49)&amp;TRIM(男子申込一覧表!J49))</f>
        <v/>
      </c>
      <c r="N45" t="str">
        <f>IF(A45="","",男子申込一覧表!AH49)</f>
        <v/>
      </c>
    </row>
    <row r="46" spans="1:14">
      <c r="A46" t="str">
        <f>IF(男子申込一覧表!I50="","",男子申込一覧表!AR50)</f>
        <v/>
      </c>
      <c r="B46" t="str">
        <f t="shared" si="4"/>
        <v/>
      </c>
      <c r="C46" t="str">
        <f>IF(A46="","",男子申込一覧表!AV50)</f>
        <v/>
      </c>
      <c r="D46" t="str">
        <f>IF(A46="","",男子申込一覧表!BA50)</f>
        <v/>
      </c>
      <c r="E46" s="55" t="str">
        <f>IF(A46="","",男子申込一覧表!BY50)</f>
        <v/>
      </c>
      <c r="F46" t="str">
        <f>IF(A46="","",男子申込一覧表!G50)</f>
        <v/>
      </c>
      <c r="G46" t="str">
        <f>IF(A46="","",男子申込一覧表!AY50)</f>
        <v/>
      </c>
      <c r="H46" t="str">
        <f t="shared" si="3"/>
        <v/>
      </c>
      <c r="I46" t="str">
        <f t="shared" si="2"/>
        <v/>
      </c>
      <c r="J46" t="str">
        <f>IF(A46="","",男子申込一覧表!BJ50)</f>
        <v/>
      </c>
      <c r="K46" t="str">
        <f>IF(A46="","",男子申込一覧表!BH50)</f>
        <v/>
      </c>
      <c r="L46" t="str">
        <f>IF(A46="","",男子申込一覧表!AW50)</f>
        <v/>
      </c>
      <c r="M46" t="str">
        <f>IF(A46="","",TRIM(男子申込一覧表!I50)&amp;TRIM(男子申込一覧表!J50))</f>
        <v/>
      </c>
      <c r="N46" t="str">
        <f>IF(A46="","",男子申込一覧表!AH50)</f>
        <v/>
      </c>
    </row>
    <row r="47" spans="1:14">
      <c r="A47" t="str">
        <f>IF(男子申込一覧表!I51="","",男子申込一覧表!AR51)</f>
        <v/>
      </c>
      <c r="B47" t="str">
        <f t="shared" si="4"/>
        <v/>
      </c>
      <c r="C47" t="str">
        <f>IF(A47="","",男子申込一覧表!AV51)</f>
        <v/>
      </c>
      <c r="D47" t="str">
        <f>IF(A47="","",男子申込一覧表!BA51)</f>
        <v/>
      </c>
      <c r="E47" s="55" t="str">
        <f>IF(A47="","",男子申込一覧表!BY51)</f>
        <v/>
      </c>
      <c r="F47" t="str">
        <f>IF(A47="","",男子申込一覧表!G51)</f>
        <v/>
      </c>
      <c r="G47" t="str">
        <f>IF(A47="","",男子申込一覧表!AY51)</f>
        <v/>
      </c>
      <c r="H47" t="str">
        <f t="shared" si="3"/>
        <v/>
      </c>
      <c r="I47" t="str">
        <f t="shared" si="2"/>
        <v/>
      </c>
      <c r="J47" t="str">
        <f>IF(A47="","",男子申込一覧表!BJ51)</f>
        <v/>
      </c>
      <c r="K47" t="str">
        <f>IF(A47="","",男子申込一覧表!BH51)</f>
        <v/>
      </c>
      <c r="L47" t="str">
        <f>IF(A47="","",男子申込一覧表!AW51)</f>
        <v/>
      </c>
      <c r="M47" t="str">
        <f>IF(A47="","",TRIM(男子申込一覧表!I51)&amp;TRIM(男子申込一覧表!J51))</f>
        <v/>
      </c>
      <c r="N47" t="str">
        <f>IF(A47="","",男子申込一覧表!AH51)</f>
        <v/>
      </c>
    </row>
    <row r="48" spans="1:14">
      <c r="A48" t="str">
        <f>IF(男子申込一覧表!I52="","",男子申込一覧表!AR52)</f>
        <v/>
      </c>
      <c r="B48" t="str">
        <f t="shared" si="4"/>
        <v/>
      </c>
      <c r="C48" t="str">
        <f>IF(A48="","",男子申込一覧表!AV52)</f>
        <v/>
      </c>
      <c r="D48" t="str">
        <f>IF(A48="","",男子申込一覧表!BA52)</f>
        <v/>
      </c>
      <c r="E48" s="55" t="str">
        <f>IF(A48="","",男子申込一覧表!BY52)</f>
        <v/>
      </c>
      <c r="F48" t="str">
        <f>IF(A48="","",男子申込一覧表!G52)</f>
        <v/>
      </c>
      <c r="G48" t="str">
        <f>IF(A48="","",男子申込一覧表!AY52)</f>
        <v/>
      </c>
      <c r="H48" t="str">
        <f t="shared" si="3"/>
        <v/>
      </c>
      <c r="I48" t="str">
        <f t="shared" si="2"/>
        <v/>
      </c>
      <c r="J48" t="str">
        <f>IF(A48="","",男子申込一覧表!BJ52)</f>
        <v/>
      </c>
      <c r="K48" t="str">
        <f>IF(A48="","",男子申込一覧表!BH52)</f>
        <v/>
      </c>
      <c r="L48" t="str">
        <f>IF(A48="","",男子申込一覧表!AW52)</f>
        <v/>
      </c>
      <c r="M48" t="str">
        <f>IF(A48="","",TRIM(男子申込一覧表!I52)&amp;TRIM(男子申込一覧表!J52))</f>
        <v/>
      </c>
      <c r="N48" t="str">
        <f>IF(A48="","",男子申込一覧表!AH52)</f>
        <v/>
      </c>
    </row>
    <row r="49" spans="1:14">
      <c r="A49" t="str">
        <f>IF(男子申込一覧表!I53="","",男子申込一覧表!AR53)</f>
        <v/>
      </c>
      <c r="B49" t="str">
        <f t="shared" si="4"/>
        <v/>
      </c>
      <c r="C49" t="str">
        <f>IF(A49="","",男子申込一覧表!AV53)</f>
        <v/>
      </c>
      <c r="D49" t="str">
        <f>IF(A49="","",男子申込一覧表!BA53)</f>
        <v/>
      </c>
      <c r="E49" s="55" t="str">
        <f>IF(A49="","",男子申込一覧表!BY53)</f>
        <v/>
      </c>
      <c r="F49" t="str">
        <f>IF(A49="","",男子申込一覧表!G53)</f>
        <v/>
      </c>
      <c r="G49" t="str">
        <f>IF(A49="","",男子申込一覧表!AY53)</f>
        <v/>
      </c>
      <c r="H49" t="str">
        <f t="shared" si="3"/>
        <v/>
      </c>
      <c r="I49" t="str">
        <f t="shared" si="2"/>
        <v/>
      </c>
      <c r="J49" t="str">
        <f>IF(A49="","",男子申込一覧表!BJ53)</f>
        <v/>
      </c>
      <c r="K49" t="str">
        <f>IF(A49="","",男子申込一覧表!BH53)</f>
        <v/>
      </c>
      <c r="L49" t="str">
        <f>IF(A49="","",男子申込一覧表!AW53)</f>
        <v/>
      </c>
      <c r="M49" t="str">
        <f>IF(A49="","",TRIM(男子申込一覧表!I53)&amp;TRIM(男子申込一覧表!J53))</f>
        <v/>
      </c>
      <c r="N49" t="str">
        <f>IF(A49="","",男子申込一覧表!AH53)</f>
        <v/>
      </c>
    </row>
    <row r="50" spans="1:14">
      <c r="A50" t="str">
        <f>IF(男子申込一覧表!I54="","",男子申込一覧表!AR54)</f>
        <v/>
      </c>
      <c r="B50" t="str">
        <f t="shared" si="4"/>
        <v/>
      </c>
      <c r="C50" t="str">
        <f>IF(A50="","",男子申込一覧表!AV54)</f>
        <v/>
      </c>
      <c r="D50" t="str">
        <f>IF(A50="","",男子申込一覧表!BA54)</f>
        <v/>
      </c>
      <c r="E50" s="55" t="str">
        <f>IF(A50="","",男子申込一覧表!BY54)</f>
        <v/>
      </c>
      <c r="F50" t="str">
        <f>IF(A50="","",男子申込一覧表!G54)</f>
        <v/>
      </c>
      <c r="G50" t="str">
        <f>IF(A50="","",男子申込一覧表!AY54)</f>
        <v/>
      </c>
      <c r="H50" t="str">
        <f t="shared" si="3"/>
        <v/>
      </c>
      <c r="I50" t="str">
        <f t="shared" si="2"/>
        <v/>
      </c>
      <c r="J50" t="str">
        <f>IF(A50="","",男子申込一覧表!BJ54)</f>
        <v/>
      </c>
      <c r="K50" t="str">
        <f>IF(A50="","",男子申込一覧表!BH54)</f>
        <v/>
      </c>
      <c r="L50" t="str">
        <f>IF(A50="","",男子申込一覧表!AW54)</f>
        <v/>
      </c>
      <c r="M50" t="str">
        <f>IF(A50="","",TRIM(男子申込一覧表!I54)&amp;TRIM(男子申込一覧表!J54))</f>
        <v/>
      </c>
      <c r="N50" t="str">
        <f>IF(A50="","",男子申込一覧表!AH54)</f>
        <v/>
      </c>
    </row>
    <row r="51" spans="1:14">
      <c r="A51" t="str">
        <f>IF(男子申込一覧表!I55="","",男子申込一覧表!AR55)</f>
        <v/>
      </c>
      <c r="B51" t="str">
        <f t="shared" si="4"/>
        <v/>
      </c>
      <c r="C51" t="str">
        <f>IF(A51="","",男子申込一覧表!AV55)</f>
        <v/>
      </c>
      <c r="D51" t="str">
        <f>IF(A51="","",男子申込一覧表!BA55)</f>
        <v/>
      </c>
      <c r="E51" s="55" t="str">
        <f>IF(A51="","",男子申込一覧表!BY55)</f>
        <v/>
      </c>
      <c r="F51" t="str">
        <f>IF(A51="","",男子申込一覧表!G55)</f>
        <v/>
      </c>
      <c r="G51" t="str">
        <f>IF(A51="","",男子申込一覧表!AY55)</f>
        <v/>
      </c>
      <c r="H51" t="str">
        <f t="shared" si="3"/>
        <v/>
      </c>
      <c r="I51" t="str">
        <f t="shared" si="2"/>
        <v/>
      </c>
      <c r="J51" t="str">
        <f>IF(A51="","",男子申込一覧表!BJ55)</f>
        <v/>
      </c>
      <c r="K51" t="str">
        <f>IF(A51="","",男子申込一覧表!BH55)</f>
        <v/>
      </c>
      <c r="L51" t="str">
        <f>IF(A51="","",男子申込一覧表!AW55)</f>
        <v/>
      </c>
      <c r="M51" t="str">
        <f>IF(A51="","",TRIM(男子申込一覧表!I55)&amp;TRIM(男子申込一覧表!J55))</f>
        <v/>
      </c>
      <c r="N51" t="str">
        <f>IF(A51="","",男子申込一覧表!AH55)</f>
        <v/>
      </c>
    </row>
    <row r="52" spans="1:14">
      <c r="A52" t="str">
        <f>IF(男子申込一覧表!I56="","",男子申込一覧表!AR56)</f>
        <v/>
      </c>
      <c r="B52" t="str">
        <f t="shared" si="4"/>
        <v/>
      </c>
      <c r="C52" t="str">
        <f>IF(A52="","",男子申込一覧表!AV56)</f>
        <v/>
      </c>
      <c r="D52" t="str">
        <f>IF(A52="","",男子申込一覧表!BA56)</f>
        <v/>
      </c>
      <c r="E52" s="55" t="str">
        <f>IF(A52="","",男子申込一覧表!BY56)</f>
        <v/>
      </c>
      <c r="F52" t="str">
        <f>IF(A52="","",男子申込一覧表!G56)</f>
        <v/>
      </c>
      <c r="G52" t="str">
        <f>IF(A52="","",男子申込一覧表!AY56)</f>
        <v/>
      </c>
      <c r="H52" t="str">
        <f t="shared" si="3"/>
        <v/>
      </c>
      <c r="I52" t="str">
        <f t="shared" si="2"/>
        <v/>
      </c>
      <c r="J52" t="str">
        <f>IF(A52="","",男子申込一覧表!BJ56)</f>
        <v/>
      </c>
      <c r="K52" t="str">
        <f>IF(A52="","",男子申込一覧表!BH56)</f>
        <v/>
      </c>
      <c r="L52" t="str">
        <f>IF(A52="","",男子申込一覧表!AW56)</f>
        <v/>
      </c>
      <c r="M52" t="str">
        <f>IF(A52="","",TRIM(男子申込一覧表!I56)&amp;TRIM(男子申込一覧表!J56))</f>
        <v/>
      </c>
      <c r="N52" t="str">
        <f>IF(A52="","",男子申込一覧表!AH56)</f>
        <v/>
      </c>
    </row>
    <row r="53" spans="1:14">
      <c r="A53" t="str">
        <f>IF(男子申込一覧表!I57="","",男子申込一覧表!AR57)</f>
        <v/>
      </c>
      <c r="B53" t="str">
        <f t="shared" si="4"/>
        <v/>
      </c>
      <c r="C53" t="str">
        <f>IF(A53="","",男子申込一覧表!AV57)</f>
        <v/>
      </c>
      <c r="D53" t="str">
        <f>IF(A53="","",男子申込一覧表!BA57)</f>
        <v/>
      </c>
      <c r="E53" s="55" t="str">
        <f>IF(A53="","",男子申込一覧表!BY57)</f>
        <v/>
      </c>
      <c r="F53" t="str">
        <f>IF(A53="","",男子申込一覧表!G57)</f>
        <v/>
      </c>
      <c r="G53" t="str">
        <f>IF(A53="","",男子申込一覧表!AY57)</f>
        <v/>
      </c>
      <c r="H53" t="str">
        <f t="shared" si="3"/>
        <v/>
      </c>
      <c r="I53" t="str">
        <f t="shared" si="2"/>
        <v/>
      </c>
      <c r="J53" t="str">
        <f>IF(A53="","",男子申込一覧表!BJ57)</f>
        <v/>
      </c>
      <c r="K53" t="str">
        <f>IF(A53="","",男子申込一覧表!BH57)</f>
        <v/>
      </c>
      <c r="L53" t="str">
        <f>IF(A53="","",男子申込一覧表!AW57)</f>
        <v/>
      </c>
      <c r="M53" t="str">
        <f>IF(A53="","",TRIM(男子申込一覧表!I57)&amp;TRIM(男子申込一覧表!J57))</f>
        <v/>
      </c>
      <c r="N53" t="str">
        <f>IF(A53="","",男子申込一覧表!AH57)</f>
        <v/>
      </c>
    </row>
    <row r="54" spans="1:14">
      <c r="A54" t="str">
        <f>IF(男子申込一覧表!I58="","",男子申込一覧表!AR58)</f>
        <v/>
      </c>
      <c r="B54" t="str">
        <f t="shared" si="4"/>
        <v/>
      </c>
      <c r="C54" t="str">
        <f>IF(A54="","",男子申込一覧表!AV58)</f>
        <v/>
      </c>
      <c r="D54" t="str">
        <f>IF(A54="","",男子申込一覧表!BA58)</f>
        <v/>
      </c>
      <c r="E54" s="55" t="str">
        <f>IF(A54="","",男子申込一覧表!BY58)</f>
        <v/>
      </c>
      <c r="F54" t="str">
        <f>IF(A54="","",男子申込一覧表!G58)</f>
        <v/>
      </c>
      <c r="G54" t="str">
        <f>IF(A54="","",男子申込一覧表!AY58)</f>
        <v/>
      </c>
      <c r="H54" t="str">
        <f t="shared" si="3"/>
        <v/>
      </c>
      <c r="I54" t="str">
        <f t="shared" si="2"/>
        <v/>
      </c>
      <c r="J54" t="str">
        <f>IF(A54="","",男子申込一覧表!BJ58)</f>
        <v/>
      </c>
      <c r="K54" t="str">
        <f>IF(A54="","",男子申込一覧表!BH58)</f>
        <v/>
      </c>
      <c r="L54" t="str">
        <f>IF(A54="","",男子申込一覧表!AW58)</f>
        <v/>
      </c>
      <c r="M54" t="str">
        <f>IF(A54="","",TRIM(男子申込一覧表!I58)&amp;TRIM(男子申込一覧表!J58))</f>
        <v/>
      </c>
      <c r="N54" t="str">
        <f>IF(A54="","",男子申込一覧表!AH58)</f>
        <v/>
      </c>
    </row>
    <row r="55" spans="1:14">
      <c r="A55" t="str">
        <f>IF(男子申込一覧表!I59="","",男子申込一覧表!AR59)</f>
        <v/>
      </c>
      <c r="B55" t="str">
        <f t="shared" si="4"/>
        <v/>
      </c>
      <c r="C55" t="str">
        <f>IF(A55="","",男子申込一覧表!AV59)</f>
        <v/>
      </c>
      <c r="D55" t="str">
        <f>IF(A55="","",男子申込一覧表!BA59)</f>
        <v/>
      </c>
      <c r="E55" s="55" t="str">
        <f>IF(A55="","",男子申込一覧表!BY59)</f>
        <v/>
      </c>
      <c r="F55" t="str">
        <f>IF(A55="","",男子申込一覧表!G59)</f>
        <v/>
      </c>
      <c r="G55" t="str">
        <f>IF(A55="","",男子申込一覧表!AY59)</f>
        <v/>
      </c>
      <c r="H55" t="str">
        <f t="shared" si="3"/>
        <v/>
      </c>
      <c r="I55" t="str">
        <f t="shared" si="2"/>
        <v/>
      </c>
      <c r="J55" t="str">
        <f>IF(A55="","",男子申込一覧表!BJ59)</f>
        <v/>
      </c>
      <c r="K55" t="str">
        <f>IF(A55="","",男子申込一覧表!BH59)</f>
        <v/>
      </c>
      <c r="L55" t="str">
        <f>IF(A55="","",男子申込一覧表!AW59)</f>
        <v/>
      </c>
      <c r="M55" t="str">
        <f>IF(A55="","",TRIM(男子申込一覧表!I59)&amp;TRIM(男子申込一覧表!J59))</f>
        <v/>
      </c>
      <c r="N55" t="str">
        <f>IF(A55="","",男子申込一覧表!AH59)</f>
        <v/>
      </c>
    </row>
    <row r="56" spans="1:14">
      <c r="A56" t="str">
        <f>IF(男子申込一覧表!I60="","",男子申込一覧表!AR60)</f>
        <v/>
      </c>
      <c r="B56" t="str">
        <f t="shared" si="4"/>
        <v/>
      </c>
      <c r="C56" t="str">
        <f>IF(A56="","",男子申込一覧表!AV60)</f>
        <v/>
      </c>
      <c r="D56" t="str">
        <f>IF(A56="","",男子申込一覧表!BA60)</f>
        <v/>
      </c>
      <c r="E56" s="55" t="str">
        <f>IF(A56="","",男子申込一覧表!BY60)</f>
        <v/>
      </c>
      <c r="F56" t="str">
        <f>IF(A56="","",男子申込一覧表!G60)</f>
        <v/>
      </c>
      <c r="G56" t="str">
        <f>IF(A56="","",男子申込一覧表!AY60)</f>
        <v/>
      </c>
      <c r="H56" t="str">
        <f t="shared" si="3"/>
        <v/>
      </c>
      <c r="I56" t="str">
        <f t="shared" si="2"/>
        <v/>
      </c>
      <c r="J56" t="str">
        <f>IF(A56="","",男子申込一覧表!BJ60)</f>
        <v/>
      </c>
      <c r="K56" t="str">
        <f>IF(A56="","",男子申込一覧表!BH60)</f>
        <v/>
      </c>
      <c r="L56" t="str">
        <f>IF(A56="","",男子申込一覧表!AW60)</f>
        <v/>
      </c>
      <c r="M56" t="str">
        <f>IF(A56="","",TRIM(男子申込一覧表!I60)&amp;TRIM(男子申込一覧表!J60))</f>
        <v/>
      </c>
      <c r="N56" t="str">
        <f>IF(A56="","",男子申込一覧表!AH60)</f>
        <v/>
      </c>
    </row>
    <row r="57" spans="1:14">
      <c r="A57" t="str">
        <f>IF(男子申込一覧表!I61="","",男子申込一覧表!AR61)</f>
        <v/>
      </c>
      <c r="B57" t="str">
        <f t="shared" si="4"/>
        <v/>
      </c>
      <c r="C57" t="str">
        <f>IF(A57="","",男子申込一覧表!AV61)</f>
        <v/>
      </c>
      <c r="D57" t="str">
        <f>IF(A57="","",男子申込一覧表!BA61)</f>
        <v/>
      </c>
      <c r="E57" s="55" t="str">
        <f>IF(A57="","",男子申込一覧表!BY61)</f>
        <v/>
      </c>
      <c r="F57" t="str">
        <f>IF(A57="","",男子申込一覧表!G61)</f>
        <v/>
      </c>
      <c r="G57" t="str">
        <f>IF(A57="","",男子申込一覧表!AY61)</f>
        <v/>
      </c>
      <c r="H57" t="str">
        <f t="shared" si="3"/>
        <v/>
      </c>
      <c r="I57" t="str">
        <f t="shared" si="2"/>
        <v/>
      </c>
      <c r="J57" t="str">
        <f>IF(A57="","",男子申込一覧表!BJ61)</f>
        <v/>
      </c>
      <c r="K57" t="str">
        <f>IF(A57="","",男子申込一覧表!BH61)</f>
        <v/>
      </c>
      <c r="L57" t="str">
        <f>IF(A57="","",男子申込一覧表!AW61)</f>
        <v/>
      </c>
      <c r="M57" t="str">
        <f>IF(A57="","",TRIM(男子申込一覧表!I61)&amp;TRIM(男子申込一覧表!J61))</f>
        <v/>
      </c>
      <c r="N57" t="str">
        <f>IF(A57="","",男子申込一覧表!AH61)</f>
        <v/>
      </c>
    </row>
    <row r="58" spans="1:14">
      <c r="A58" t="str">
        <f>IF(男子申込一覧表!I62="","",男子申込一覧表!AR62)</f>
        <v/>
      </c>
      <c r="B58" t="str">
        <f t="shared" si="4"/>
        <v/>
      </c>
      <c r="C58" t="str">
        <f>IF(A58="","",男子申込一覧表!AV62)</f>
        <v/>
      </c>
      <c r="D58" t="str">
        <f>IF(A58="","",男子申込一覧表!BA62)</f>
        <v/>
      </c>
      <c r="E58" s="55" t="str">
        <f>IF(A58="","",男子申込一覧表!BY62)</f>
        <v/>
      </c>
      <c r="F58" t="str">
        <f>IF(A58="","",男子申込一覧表!G62)</f>
        <v/>
      </c>
      <c r="G58" t="str">
        <f>IF(A58="","",男子申込一覧表!AY62)</f>
        <v/>
      </c>
      <c r="H58" t="str">
        <f t="shared" si="3"/>
        <v/>
      </c>
      <c r="I58" t="str">
        <f t="shared" si="2"/>
        <v/>
      </c>
      <c r="J58" t="str">
        <f>IF(A58="","",男子申込一覧表!BJ62)</f>
        <v/>
      </c>
      <c r="K58" t="str">
        <f>IF(A58="","",男子申込一覧表!BH62)</f>
        <v/>
      </c>
      <c r="L58" t="str">
        <f>IF(A58="","",男子申込一覧表!AW62)</f>
        <v/>
      </c>
      <c r="M58" t="str">
        <f>IF(A58="","",TRIM(男子申込一覧表!I62)&amp;TRIM(男子申込一覧表!J62))</f>
        <v/>
      </c>
      <c r="N58" t="str">
        <f>IF(A58="","",男子申込一覧表!AH62)</f>
        <v/>
      </c>
    </row>
    <row r="59" spans="1:14">
      <c r="A59" t="str">
        <f>IF(男子申込一覧表!I63="","",男子申込一覧表!AR63)</f>
        <v/>
      </c>
      <c r="B59" t="str">
        <f t="shared" si="4"/>
        <v/>
      </c>
      <c r="C59" t="str">
        <f>IF(A59="","",男子申込一覧表!AV63)</f>
        <v/>
      </c>
      <c r="D59" t="str">
        <f>IF(A59="","",男子申込一覧表!BA63)</f>
        <v/>
      </c>
      <c r="E59" s="55" t="str">
        <f>IF(A59="","",男子申込一覧表!BY63)</f>
        <v/>
      </c>
      <c r="F59" t="str">
        <f>IF(A59="","",男子申込一覧表!G63)</f>
        <v/>
      </c>
      <c r="G59" t="str">
        <f>IF(A59="","",男子申込一覧表!AY63)</f>
        <v/>
      </c>
      <c r="H59" t="str">
        <f t="shared" si="3"/>
        <v/>
      </c>
      <c r="I59" t="str">
        <f t="shared" si="2"/>
        <v/>
      </c>
      <c r="J59" t="str">
        <f>IF(A59="","",男子申込一覧表!BJ63)</f>
        <v/>
      </c>
      <c r="K59" t="str">
        <f>IF(A59="","",男子申込一覧表!BH63)</f>
        <v/>
      </c>
      <c r="L59" t="str">
        <f>IF(A59="","",男子申込一覧表!AW63)</f>
        <v/>
      </c>
      <c r="M59" t="str">
        <f>IF(A59="","",TRIM(男子申込一覧表!I63)&amp;TRIM(男子申込一覧表!J63))</f>
        <v/>
      </c>
      <c r="N59" t="str">
        <f>IF(A59="","",男子申込一覧表!AH63)</f>
        <v/>
      </c>
    </row>
    <row r="60" spans="1:14">
      <c r="A60" t="str">
        <f>IF(男子申込一覧表!I64="","",男子申込一覧表!AR64)</f>
        <v/>
      </c>
      <c r="B60" t="str">
        <f t="shared" si="4"/>
        <v/>
      </c>
      <c r="C60" t="str">
        <f>IF(A60="","",男子申込一覧表!AV64)</f>
        <v/>
      </c>
      <c r="D60" t="str">
        <f>IF(A60="","",男子申込一覧表!BA64)</f>
        <v/>
      </c>
      <c r="E60" s="55" t="str">
        <f>IF(A60="","",男子申込一覧表!BY64)</f>
        <v/>
      </c>
      <c r="F60" t="str">
        <f>IF(A60="","",男子申込一覧表!G64)</f>
        <v/>
      </c>
      <c r="G60" t="str">
        <f>IF(A60="","",男子申込一覧表!AY64)</f>
        <v/>
      </c>
      <c r="H60" t="str">
        <f t="shared" si="3"/>
        <v/>
      </c>
      <c r="I60" t="str">
        <f t="shared" si="2"/>
        <v/>
      </c>
      <c r="J60" t="str">
        <f>IF(A60="","",男子申込一覧表!BJ64)</f>
        <v/>
      </c>
      <c r="K60" t="str">
        <f>IF(A60="","",男子申込一覧表!BH64)</f>
        <v/>
      </c>
      <c r="L60" t="str">
        <f>IF(A60="","",男子申込一覧表!AW64)</f>
        <v/>
      </c>
      <c r="M60" t="str">
        <f>IF(A60="","",TRIM(男子申込一覧表!I64)&amp;TRIM(男子申込一覧表!J64))</f>
        <v/>
      </c>
      <c r="N60" t="str">
        <f>IF(A60="","",男子申込一覧表!AH64)</f>
        <v/>
      </c>
    </row>
    <row r="61" spans="1:14">
      <c r="A61" t="str">
        <f>IF(男子申込一覧表!I65="","",男子申込一覧表!AR65)</f>
        <v/>
      </c>
      <c r="B61" t="str">
        <f t="shared" si="4"/>
        <v/>
      </c>
      <c r="C61" t="str">
        <f>IF(A61="","",男子申込一覧表!AV65)</f>
        <v/>
      </c>
      <c r="D61" t="str">
        <f>IF(A61="","",男子申込一覧表!BA65)</f>
        <v/>
      </c>
      <c r="E61" s="55" t="str">
        <f>IF(A61="","",男子申込一覧表!BY65)</f>
        <v/>
      </c>
      <c r="F61" t="str">
        <f>IF(A61="","",男子申込一覧表!G65)</f>
        <v/>
      </c>
      <c r="G61" t="str">
        <f>IF(A61="","",男子申込一覧表!AY65)</f>
        <v/>
      </c>
      <c r="H61" t="str">
        <f t="shared" si="3"/>
        <v/>
      </c>
      <c r="I61" t="str">
        <f t="shared" si="2"/>
        <v/>
      </c>
      <c r="J61" t="str">
        <f>IF(A61="","",男子申込一覧表!BJ65)</f>
        <v/>
      </c>
      <c r="K61" t="str">
        <f>IF(A61="","",男子申込一覧表!BH65)</f>
        <v/>
      </c>
      <c r="L61" t="str">
        <f>IF(A61="","",男子申込一覧表!AW65)</f>
        <v/>
      </c>
      <c r="M61" t="str">
        <f>IF(A61="","",TRIM(男子申込一覧表!I65)&amp;TRIM(男子申込一覧表!J65))</f>
        <v/>
      </c>
      <c r="N61" t="str">
        <f>IF(A61="","",男子申込一覧表!AH65)</f>
        <v/>
      </c>
    </row>
    <row r="62" spans="1:14">
      <c r="A62" t="str">
        <f>IF(男子申込一覧表!I66="","",男子申込一覧表!AR66)</f>
        <v/>
      </c>
      <c r="B62" t="str">
        <f t="shared" si="4"/>
        <v/>
      </c>
      <c r="C62" t="str">
        <f>IF(A62="","",男子申込一覧表!AV66)</f>
        <v/>
      </c>
      <c r="D62" t="str">
        <f>IF(A62="","",男子申込一覧表!BA66)</f>
        <v/>
      </c>
      <c r="E62" s="55" t="str">
        <f>IF(A62="","",男子申込一覧表!BY66)</f>
        <v/>
      </c>
      <c r="F62" t="str">
        <f>IF(A62="","",男子申込一覧表!G66)</f>
        <v/>
      </c>
      <c r="G62" t="str">
        <f>IF(A62="","",男子申込一覧表!AY66)</f>
        <v/>
      </c>
      <c r="H62" t="str">
        <f t="shared" si="3"/>
        <v/>
      </c>
      <c r="I62" t="str">
        <f t="shared" si="2"/>
        <v/>
      </c>
      <c r="J62" t="str">
        <f>IF(A62="","",男子申込一覧表!BJ66)</f>
        <v/>
      </c>
      <c r="K62" t="str">
        <f>IF(A62="","",男子申込一覧表!BH66)</f>
        <v/>
      </c>
      <c r="L62" t="str">
        <f>IF(A62="","",男子申込一覧表!AW66)</f>
        <v/>
      </c>
      <c r="M62" t="str">
        <f>IF(A62="","",TRIM(男子申込一覧表!I66)&amp;TRIM(男子申込一覧表!J66))</f>
        <v/>
      </c>
      <c r="N62" t="str">
        <f>IF(A62="","",男子申込一覧表!AH66)</f>
        <v/>
      </c>
    </row>
    <row r="63" spans="1:14">
      <c r="A63" t="str">
        <f>IF(男子申込一覧表!I67="","",男子申込一覧表!AR67)</f>
        <v/>
      </c>
      <c r="B63" t="str">
        <f t="shared" si="4"/>
        <v/>
      </c>
      <c r="C63" t="str">
        <f>IF(A63="","",男子申込一覧表!AV67)</f>
        <v/>
      </c>
      <c r="D63" t="str">
        <f>IF(A63="","",男子申込一覧表!BA67)</f>
        <v/>
      </c>
      <c r="E63" s="55" t="str">
        <f>IF(A63="","",男子申込一覧表!BY67)</f>
        <v/>
      </c>
      <c r="F63" t="str">
        <f>IF(A63="","",男子申込一覧表!G67)</f>
        <v/>
      </c>
      <c r="G63" t="str">
        <f>IF(A63="","",男子申込一覧表!AY67)</f>
        <v/>
      </c>
      <c r="H63" t="str">
        <f t="shared" si="3"/>
        <v/>
      </c>
      <c r="I63" t="str">
        <f t="shared" si="2"/>
        <v/>
      </c>
      <c r="J63" t="str">
        <f>IF(A63="","",男子申込一覧表!BJ67)</f>
        <v/>
      </c>
      <c r="K63" t="str">
        <f>IF(A63="","",男子申込一覧表!BH67)</f>
        <v/>
      </c>
      <c r="L63" t="str">
        <f>IF(A63="","",男子申込一覧表!AW67)</f>
        <v/>
      </c>
      <c r="M63" t="str">
        <f>IF(A63="","",TRIM(男子申込一覧表!I67)&amp;TRIM(男子申込一覧表!J67))</f>
        <v/>
      </c>
      <c r="N63" t="str">
        <f>IF(A63="","",男子申込一覧表!AH67)</f>
        <v/>
      </c>
    </row>
    <row r="64" spans="1:14">
      <c r="A64" t="str">
        <f>IF(男子申込一覧表!I68="","",男子申込一覧表!AR68)</f>
        <v/>
      </c>
      <c r="B64" t="str">
        <f t="shared" si="4"/>
        <v/>
      </c>
      <c r="C64" t="str">
        <f>IF(A64="","",男子申込一覧表!AV68)</f>
        <v/>
      </c>
      <c r="D64" t="str">
        <f>IF(A64="","",男子申込一覧表!BA68)</f>
        <v/>
      </c>
      <c r="E64" s="55" t="str">
        <f>IF(A64="","",男子申込一覧表!BY68)</f>
        <v/>
      </c>
      <c r="F64" t="str">
        <f>IF(A64="","",男子申込一覧表!G68)</f>
        <v/>
      </c>
      <c r="G64" t="str">
        <f>IF(A64="","",男子申込一覧表!AY68)</f>
        <v/>
      </c>
      <c r="H64" t="str">
        <f t="shared" si="3"/>
        <v/>
      </c>
      <c r="I64" t="str">
        <f t="shared" si="2"/>
        <v/>
      </c>
      <c r="J64" t="str">
        <f>IF(A64="","",男子申込一覧表!BJ68)</f>
        <v/>
      </c>
      <c r="K64" t="str">
        <f>IF(A64="","",男子申込一覧表!BH68)</f>
        <v/>
      </c>
      <c r="L64" t="str">
        <f>IF(A64="","",男子申込一覧表!AW68)</f>
        <v/>
      </c>
      <c r="M64" t="str">
        <f>IF(A64="","",TRIM(男子申込一覧表!I68)&amp;TRIM(男子申込一覧表!J68))</f>
        <v/>
      </c>
      <c r="N64" t="str">
        <f>IF(A64="","",男子申込一覧表!AH68)</f>
        <v/>
      </c>
    </row>
    <row r="65" spans="1:14">
      <c r="A65" t="str">
        <f>IF(男子申込一覧表!I69="","",男子申込一覧表!AR69)</f>
        <v/>
      </c>
      <c r="B65" t="str">
        <f t="shared" si="4"/>
        <v/>
      </c>
      <c r="C65" t="str">
        <f>IF(A65="","",男子申込一覧表!AV69)</f>
        <v/>
      </c>
      <c r="D65" t="str">
        <f>IF(A65="","",男子申込一覧表!BA69)</f>
        <v/>
      </c>
      <c r="E65" s="55" t="str">
        <f>IF(A65="","",男子申込一覧表!BY69)</f>
        <v/>
      </c>
      <c r="F65" t="str">
        <f>IF(A65="","",男子申込一覧表!G69)</f>
        <v/>
      </c>
      <c r="G65" t="str">
        <f>IF(A65="","",男子申込一覧表!AY69)</f>
        <v/>
      </c>
      <c r="H65" t="str">
        <f t="shared" si="3"/>
        <v/>
      </c>
      <c r="I65" t="str">
        <f t="shared" si="2"/>
        <v/>
      </c>
      <c r="J65" t="str">
        <f>IF(A65="","",男子申込一覧表!BJ69)</f>
        <v/>
      </c>
      <c r="K65" t="str">
        <f>IF(A65="","",男子申込一覧表!BH69)</f>
        <v/>
      </c>
      <c r="L65" t="str">
        <f>IF(A65="","",男子申込一覧表!AW69)</f>
        <v/>
      </c>
      <c r="M65" t="str">
        <f>IF(A65="","",TRIM(男子申込一覧表!I69)&amp;TRIM(男子申込一覧表!J69))</f>
        <v/>
      </c>
      <c r="N65" t="str">
        <f>IF(A65="","",男子申込一覧表!AH69)</f>
        <v/>
      </c>
    </row>
    <row r="66" spans="1:14">
      <c r="A66" t="str">
        <f>IF(男子申込一覧表!I70="","",男子申込一覧表!AR70)</f>
        <v/>
      </c>
      <c r="B66" t="str">
        <f t="shared" si="4"/>
        <v/>
      </c>
      <c r="C66" t="str">
        <f>IF(A66="","",男子申込一覧表!AV70)</f>
        <v/>
      </c>
      <c r="D66" t="str">
        <f>IF(A66="","",男子申込一覧表!BA70)</f>
        <v/>
      </c>
      <c r="E66" s="55" t="str">
        <f>IF(A66="","",男子申込一覧表!BY70)</f>
        <v/>
      </c>
      <c r="F66" t="str">
        <f>IF(A66="","",男子申込一覧表!G70)</f>
        <v/>
      </c>
      <c r="G66" t="str">
        <f>IF(A66="","",男子申込一覧表!AY70)</f>
        <v/>
      </c>
      <c r="H66" t="str">
        <f t="shared" si="3"/>
        <v/>
      </c>
      <c r="I66" t="str">
        <f t="shared" si="2"/>
        <v/>
      </c>
      <c r="J66" t="str">
        <f>IF(A66="","",男子申込一覧表!BJ70)</f>
        <v/>
      </c>
      <c r="K66" t="str">
        <f>IF(A66="","",男子申込一覧表!BH70)</f>
        <v/>
      </c>
      <c r="L66" t="str">
        <f>IF(A66="","",男子申込一覧表!AW70)</f>
        <v/>
      </c>
      <c r="M66" t="str">
        <f>IF(A66="","",TRIM(男子申込一覧表!I70)&amp;TRIM(男子申込一覧表!J70))</f>
        <v/>
      </c>
      <c r="N66" t="str">
        <f>IF(A66="","",男子申込一覧表!AH70)</f>
        <v/>
      </c>
    </row>
    <row r="67" spans="1:14">
      <c r="A67" t="str">
        <f>IF(男子申込一覧表!I71="","",男子申込一覧表!AR71)</f>
        <v/>
      </c>
      <c r="B67" t="str">
        <f t="shared" si="4"/>
        <v/>
      </c>
      <c r="C67" t="str">
        <f>IF(A67="","",男子申込一覧表!AV71)</f>
        <v/>
      </c>
      <c r="D67" t="str">
        <f>IF(A67="","",男子申込一覧表!BA71)</f>
        <v/>
      </c>
      <c r="E67" s="55" t="str">
        <f>IF(A67="","",男子申込一覧表!BY71)</f>
        <v/>
      </c>
      <c r="F67" t="str">
        <f>IF(A67="","",男子申込一覧表!G71)</f>
        <v/>
      </c>
      <c r="G67" t="str">
        <f>IF(A67="","",男子申込一覧表!AY71)</f>
        <v/>
      </c>
      <c r="H67" t="str">
        <f t="shared" si="3"/>
        <v/>
      </c>
      <c r="I67" t="str">
        <f t="shared" ref="I67:I130" si="5">IF(A67="","",0)</f>
        <v/>
      </c>
      <c r="J67" t="str">
        <f>IF(A67="","",男子申込一覧表!BJ71)</f>
        <v/>
      </c>
      <c r="K67" t="str">
        <f>IF(A67="","",男子申込一覧表!BH71)</f>
        <v/>
      </c>
      <c r="L67" t="str">
        <f>IF(A67="","",男子申込一覧表!AW71)</f>
        <v/>
      </c>
      <c r="M67" t="str">
        <f>IF(A67="","",TRIM(男子申込一覧表!I71)&amp;TRIM(男子申込一覧表!J71))</f>
        <v/>
      </c>
      <c r="N67" t="str">
        <f>IF(A67="","",男子申込一覧表!AH71)</f>
        <v/>
      </c>
    </row>
    <row r="68" spans="1:14">
      <c r="A68" t="str">
        <f>IF(男子申込一覧表!I72="","",男子申込一覧表!AR72)</f>
        <v/>
      </c>
      <c r="B68" t="str">
        <f t="shared" si="4"/>
        <v/>
      </c>
      <c r="C68" t="str">
        <f>IF(A68="","",男子申込一覧表!AV72)</f>
        <v/>
      </c>
      <c r="D68" t="str">
        <f>IF(A68="","",男子申込一覧表!BA72)</f>
        <v/>
      </c>
      <c r="E68" s="55" t="str">
        <f>IF(A68="","",男子申込一覧表!BY72)</f>
        <v/>
      </c>
      <c r="F68" t="str">
        <f>IF(A68="","",男子申込一覧表!G72)</f>
        <v/>
      </c>
      <c r="G68" t="str">
        <f>IF(A68="","",男子申込一覧表!AY72)</f>
        <v/>
      </c>
      <c r="H68" t="str">
        <f t="shared" si="3"/>
        <v/>
      </c>
      <c r="I68" t="str">
        <f t="shared" si="5"/>
        <v/>
      </c>
      <c r="J68" t="str">
        <f>IF(A68="","",男子申込一覧表!BJ72)</f>
        <v/>
      </c>
      <c r="K68" t="str">
        <f>IF(A68="","",男子申込一覧表!BH72)</f>
        <v/>
      </c>
      <c r="L68" t="str">
        <f>IF(A68="","",男子申込一覧表!AW72)</f>
        <v/>
      </c>
      <c r="M68" t="str">
        <f>IF(A68="","",TRIM(男子申込一覧表!I72)&amp;TRIM(男子申込一覧表!J72))</f>
        <v/>
      </c>
      <c r="N68" t="str">
        <f>IF(A68="","",男子申込一覧表!AH72)</f>
        <v/>
      </c>
    </row>
    <row r="69" spans="1:14">
      <c r="A69" t="str">
        <f>IF(男子申込一覧表!I73="","",男子申込一覧表!AR73)</f>
        <v/>
      </c>
      <c r="B69" t="str">
        <f t="shared" si="4"/>
        <v/>
      </c>
      <c r="C69" t="str">
        <f>IF(A69="","",男子申込一覧表!AV73)</f>
        <v/>
      </c>
      <c r="D69" t="str">
        <f>IF(A69="","",男子申込一覧表!BA73)</f>
        <v/>
      </c>
      <c r="E69" s="55" t="str">
        <f>IF(A69="","",男子申込一覧表!BY73)</f>
        <v/>
      </c>
      <c r="F69" t="str">
        <f>IF(A69="","",男子申込一覧表!G73)</f>
        <v/>
      </c>
      <c r="G69" t="str">
        <f>IF(A69="","",男子申込一覧表!AY73)</f>
        <v/>
      </c>
      <c r="H69" t="str">
        <f t="shared" si="3"/>
        <v/>
      </c>
      <c r="I69" t="str">
        <f t="shared" si="5"/>
        <v/>
      </c>
      <c r="J69" t="str">
        <f>IF(A69="","",男子申込一覧表!BJ73)</f>
        <v/>
      </c>
      <c r="K69" t="str">
        <f>IF(A69="","",男子申込一覧表!BH73)</f>
        <v/>
      </c>
      <c r="L69" t="str">
        <f>IF(A69="","",男子申込一覧表!AW73)</f>
        <v/>
      </c>
      <c r="M69" t="str">
        <f>IF(A69="","",TRIM(男子申込一覧表!I73)&amp;TRIM(男子申込一覧表!J73))</f>
        <v/>
      </c>
      <c r="N69" t="str">
        <f>IF(A69="","",男子申込一覧表!AH73)</f>
        <v/>
      </c>
    </row>
    <row r="70" spans="1:14">
      <c r="A70" t="str">
        <f>IF(男子申込一覧表!I74="","",男子申込一覧表!AR74)</f>
        <v/>
      </c>
      <c r="B70" t="str">
        <f t="shared" si="4"/>
        <v/>
      </c>
      <c r="C70" t="str">
        <f>IF(A70="","",男子申込一覧表!AV74)</f>
        <v/>
      </c>
      <c r="D70" t="str">
        <f>IF(A70="","",男子申込一覧表!BA74)</f>
        <v/>
      </c>
      <c r="E70" s="55" t="str">
        <f>IF(A70="","",男子申込一覧表!BY74)</f>
        <v/>
      </c>
      <c r="F70" t="str">
        <f>IF(A70="","",男子申込一覧表!G74)</f>
        <v/>
      </c>
      <c r="G70" t="str">
        <f>IF(A70="","",男子申込一覧表!AY74)</f>
        <v/>
      </c>
      <c r="H70" t="str">
        <f t="shared" ref="H70:H133" si="6">IF(A70="","",5)</f>
        <v/>
      </c>
      <c r="I70" t="str">
        <f t="shared" si="5"/>
        <v/>
      </c>
      <c r="J70" t="str">
        <f>IF(A70="","",男子申込一覧表!BJ74)</f>
        <v/>
      </c>
      <c r="K70" t="str">
        <f>IF(A70="","",男子申込一覧表!BH74)</f>
        <v/>
      </c>
      <c r="L70" t="str">
        <f>IF(A70="","",男子申込一覧表!AW74)</f>
        <v/>
      </c>
      <c r="M70" t="str">
        <f>IF(A70="","",TRIM(男子申込一覧表!I74)&amp;TRIM(男子申込一覧表!J74))</f>
        <v/>
      </c>
      <c r="N70" t="str">
        <f>IF(A70="","",男子申込一覧表!AH74)</f>
        <v/>
      </c>
    </row>
    <row r="71" spans="1:14">
      <c r="A71" t="str">
        <f>IF(男子申込一覧表!I75="","",男子申込一覧表!AR75)</f>
        <v/>
      </c>
      <c r="B71" t="str">
        <f t="shared" si="4"/>
        <v/>
      </c>
      <c r="C71" t="str">
        <f>IF(A71="","",男子申込一覧表!AV75)</f>
        <v/>
      </c>
      <c r="D71" t="str">
        <f>IF(A71="","",男子申込一覧表!BA75)</f>
        <v/>
      </c>
      <c r="E71" s="55" t="str">
        <f>IF(A71="","",男子申込一覧表!BY75)</f>
        <v/>
      </c>
      <c r="F71" t="str">
        <f>IF(A71="","",男子申込一覧表!G75)</f>
        <v/>
      </c>
      <c r="G71" t="str">
        <f>IF(A71="","",男子申込一覧表!AY75)</f>
        <v/>
      </c>
      <c r="H71" t="str">
        <f t="shared" si="6"/>
        <v/>
      </c>
      <c r="I71" t="str">
        <f t="shared" si="5"/>
        <v/>
      </c>
      <c r="J71" t="str">
        <f>IF(A71="","",男子申込一覧表!BJ75)</f>
        <v/>
      </c>
      <c r="K71" t="str">
        <f>IF(A71="","",男子申込一覧表!BH75)</f>
        <v/>
      </c>
      <c r="L71" t="str">
        <f>IF(A71="","",男子申込一覧表!AW75)</f>
        <v/>
      </c>
      <c r="M71" t="str">
        <f>IF(A71="","",TRIM(男子申込一覧表!I75)&amp;TRIM(男子申込一覧表!J75))</f>
        <v/>
      </c>
      <c r="N71" t="str">
        <f>IF(A71="","",男子申込一覧表!AH75)</f>
        <v/>
      </c>
    </row>
    <row r="72" spans="1:14">
      <c r="A72" t="str">
        <f>IF(男子申込一覧表!I76="","",男子申込一覧表!AR76)</f>
        <v/>
      </c>
      <c r="B72" t="str">
        <f t="shared" si="4"/>
        <v/>
      </c>
      <c r="C72" t="str">
        <f>IF(A72="","",男子申込一覧表!AV76)</f>
        <v/>
      </c>
      <c r="D72" t="str">
        <f>IF(A72="","",男子申込一覧表!BA76)</f>
        <v/>
      </c>
      <c r="E72" s="55" t="str">
        <f>IF(A72="","",男子申込一覧表!BY76)</f>
        <v/>
      </c>
      <c r="F72" t="str">
        <f>IF(A72="","",男子申込一覧表!G76)</f>
        <v/>
      </c>
      <c r="G72" t="str">
        <f>IF(A72="","",男子申込一覧表!AY76)</f>
        <v/>
      </c>
      <c r="H72" t="str">
        <f t="shared" si="6"/>
        <v/>
      </c>
      <c r="I72" t="str">
        <f t="shared" si="5"/>
        <v/>
      </c>
      <c r="J72" t="str">
        <f>IF(A72="","",男子申込一覧表!BJ76)</f>
        <v/>
      </c>
      <c r="K72" t="str">
        <f>IF(A72="","",男子申込一覧表!BH76)</f>
        <v/>
      </c>
      <c r="L72" t="str">
        <f>IF(A72="","",男子申込一覧表!AW76)</f>
        <v/>
      </c>
      <c r="M72" t="str">
        <f>IF(A72="","",TRIM(男子申込一覧表!I76)&amp;TRIM(男子申込一覧表!J76))</f>
        <v/>
      </c>
      <c r="N72" t="str">
        <f>IF(A72="","",男子申込一覧表!AH76)</f>
        <v/>
      </c>
    </row>
    <row r="73" spans="1:14">
      <c r="A73" t="str">
        <f>IF(男子申込一覧表!I77="","",男子申込一覧表!AR77)</f>
        <v/>
      </c>
      <c r="B73" t="str">
        <f t="shared" si="4"/>
        <v/>
      </c>
      <c r="C73" t="str">
        <f>IF(A73="","",男子申込一覧表!AV77)</f>
        <v/>
      </c>
      <c r="D73" t="str">
        <f>IF(A73="","",男子申込一覧表!BA77)</f>
        <v/>
      </c>
      <c r="E73" s="55" t="str">
        <f>IF(A73="","",男子申込一覧表!BY77)</f>
        <v/>
      </c>
      <c r="F73" t="str">
        <f>IF(A73="","",男子申込一覧表!G77)</f>
        <v/>
      </c>
      <c r="G73" t="str">
        <f>IF(A73="","",男子申込一覧表!AY77)</f>
        <v/>
      </c>
      <c r="H73" t="str">
        <f t="shared" si="6"/>
        <v/>
      </c>
      <c r="I73" t="str">
        <f t="shared" si="5"/>
        <v/>
      </c>
      <c r="J73" t="str">
        <f>IF(A73="","",男子申込一覧表!BJ77)</f>
        <v/>
      </c>
      <c r="K73" t="str">
        <f>IF(A73="","",男子申込一覧表!BH77)</f>
        <v/>
      </c>
      <c r="L73" t="str">
        <f>IF(A73="","",男子申込一覧表!AW77)</f>
        <v/>
      </c>
      <c r="M73" t="str">
        <f>IF(A73="","",TRIM(男子申込一覧表!I77)&amp;TRIM(男子申込一覧表!J77))</f>
        <v/>
      </c>
      <c r="N73" t="str">
        <f>IF(A73="","",男子申込一覧表!AH77)</f>
        <v/>
      </c>
    </row>
    <row r="74" spans="1:14">
      <c r="A74" t="str">
        <f>IF(男子申込一覧表!I78="","",男子申込一覧表!AR78)</f>
        <v/>
      </c>
      <c r="B74" t="str">
        <f t="shared" si="4"/>
        <v/>
      </c>
      <c r="C74" t="str">
        <f>IF(A74="","",男子申込一覧表!AV78)</f>
        <v/>
      </c>
      <c r="D74" t="str">
        <f>IF(A74="","",男子申込一覧表!BA78)</f>
        <v/>
      </c>
      <c r="E74" s="55" t="str">
        <f>IF(A74="","",男子申込一覧表!BY78)</f>
        <v/>
      </c>
      <c r="F74" t="str">
        <f>IF(A74="","",男子申込一覧表!G78)</f>
        <v/>
      </c>
      <c r="G74" t="str">
        <f>IF(A74="","",男子申込一覧表!AY78)</f>
        <v/>
      </c>
      <c r="H74" t="str">
        <f t="shared" si="6"/>
        <v/>
      </c>
      <c r="I74" t="str">
        <f t="shared" si="5"/>
        <v/>
      </c>
      <c r="J74" t="str">
        <f>IF(A74="","",男子申込一覧表!BJ78)</f>
        <v/>
      </c>
      <c r="K74" t="str">
        <f>IF(A74="","",男子申込一覧表!BH78)</f>
        <v/>
      </c>
      <c r="L74" t="str">
        <f>IF(A74="","",男子申込一覧表!AW78)</f>
        <v/>
      </c>
      <c r="M74" t="str">
        <f>IF(A74="","",TRIM(男子申込一覧表!I78)&amp;TRIM(男子申込一覧表!J78))</f>
        <v/>
      </c>
      <c r="N74" t="str">
        <f>IF(A74="","",男子申込一覧表!AH78)</f>
        <v/>
      </c>
    </row>
    <row r="75" spans="1:14">
      <c r="A75" t="str">
        <f>IF(男子申込一覧表!I79="","",男子申込一覧表!AR79)</f>
        <v/>
      </c>
      <c r="B75" t="str">
        <f t="shared" si="4"/>
        <v/>
      </c>
      <c r="C75" t="str">
        <f>IF(A75="","",男子申込一覧表!AV79)</f>
        <v/>
      </c>
      <c r="D75" t="str">
        <f>IF(A75="","",男子申込一覧表!BA79)</f>
        <v/>
      </c>
      <c r="E75" s="55" t="str">
        <f>IF(A75="","",男子申込一覧表!BY79)</f>
        <v/>
      </c>
      <c r="F75" t="str">
        <f>IF(A75="","",男子申込一覧表!G79)</f>
        <v/>
      </c>
      <c r="G75" t="str">
        <f>IF(A75="","",男子申込一覧表!AY79)</f>
        <v/>
      </c>
      <c r="H75" t="str">
        <f t="shared" si="6"/>
        <v/>
      </c>
      <c r="I75" t="str">
        <f t="shared" si="5"/>
        <v/>
      </c>
      <c r="J75" t="str">
        <f>IF(A75="","",男子申込一覧表!BJ79)</f>
        <v/>
      </c>
      <c r="K75" t="str">
        <f>IF(A75="","",男子申込一覧表!BH79)</f>
        <v/>
      </c>
      <c r="L75" t="str">
        <f>IF(A75="","",男子申込一覧表!AW79)</f>
        <v/>
      </c>
      <c r="M75" t="str">
        <f>IF(A75="","",TRIM(男子申込一覧表!I79)&amp;TRIM(男子申込一覧表!J79))</f>
        <v/>
      </c>
      <c r="N75" t="str">
        <f>IF(A75="","",男子申込一覧表!AH79)</f>
        <v/>
      </c>
    </row>
    <row r="76" spans="1:14">
      <c r="A76" t="str">
        <f>IF(男子申込一覧表!I80="","",男子申込一覧表!AR80)</f>
        <v/>
      </c>
      <c r="B76" t="str">
        <f t="shared" si="4"/>
        <v/>
      </c>
      <c r="C76" t="str">
        <f>IF(A76="","",男子申込一覧表!AV80)</f>
        <v/>
      </c>
      <c r="D76" t="str">
        <f>IF(A76="","",男子申込一覧表!BA80)</f>
        <v/>
      </c>
      <c r="E76" s="55" t="str">
        <f>IF(A76="","",男子申込一覧表!BY80)</f>
        <v/>
      </c>
      <c r="F76" t="str">
        <f>IF(A76="","",男子申込一覧表!G80)</f>
        <v/>
      </c>
      <c r="G76" t="str">
        <f>IF(A76="","",男子申込一覧表!AY80)</f>
        <v/>
      </c>
      <c r="H76" t="str">
        <f t="shared" si="6"/>
        <v/>
      </c>
      <c r="I76" t="str">
        <f t="shared" si="5"/>
        <v/>
      </c>
      <c r="J76" t="str">
        <f>IF(A76="","",男子申込一覧表!BJ80)</f>
        <v/>
      </c>
      <c r="K76" t="str">
        <f>IF(A76="","",男子申込一覧表!BH80)</f>
        <v/>
      </c>
      <c r="L76" t="str">
        <f>IF(A76="","",男子申込一覧表!AW80)</f>
        <v/>
      </c>
      <c r="M76" t="str">
        <f>IF(A76="","",TRIM(男子申込一覧表!I80)&amp;TRIM(男子申込一覧表!J80))</f>
        <v/>
      </c>
      <c r="N76" t="str">
        <f>IF(A76="","",男子申込一覧表!AH80)</f>
        <v/>
      </c>
    </row>
    <row r="77" spans="1:14">
      <c r="A77" t="str">
        <f>IF(男子申込一覧表!I81="","",男子申込一覧表!AR81)</f>
        <v/>
      </c>
      <c r="B77" t="str">
        <f t="shared" si="4"/>
        <v/>
      </c>
      <c r="C77" t="str">
        <f>IF(A77="","",男子申込一覧表!AV81)</f>
        <v/>
      </c>
      <c r="D77" t="str">
        <f>IF(A77="","",男子申込一覧表!BA81)</f>
        <v/>
      </c>
      <c r="E77" s="55" t="str">
        <f>IF(A77="","",男子申込一覧表!BY81)</f>
        <v/>
      </c>
      <c r="F77" t="str">
        <f>IF(A77="","",男子申込一覧表!G81)</f>
        <v/>
      </c>
      <c r="G77" t="str">
        <f>IF(A77="","",男子申込一覧表!AY81)</f>
        <v/>
      </c>
      <c r="H77" t="str">
        <f t="shared" si="6"/>
        <v/>
      </c>
      <c r="I77" t="str">
        <f t="shared" si="5"/>
        <v/>
      </c>
      <c r="J77" t="str">
        <f>IF(A77="","",男子申込一覧表!BJ81)</f>
        <v/>
      </c>
      <c r="K77" t="str">
        <f>IF(A77="","",男子申込一覧表!BH81)</f>
        <v/>
      </c>
      <c r="L77" t="str">
        <f>IF(A77="","",男子申込一覧表!AW81)</f>
        <v/>
      </c>
      <c r="M77" t="str">
        <f>IF(A77="","",TRIM(男子申込一覧表!I81)&amp;TRIM(男子申込一覧表!J81))</f>
        <v/>
      </c>
      <c r="N77" t="str">
        <f>IF(A77="","",男子申込一覧表!AH81)</f>
        <v/>
      </c>
    </row>
    <row r="78" spans="1:14">
      <c r="A78" t="str">
        <f>IF(男子申込一覧表!I82="","",男子申込一覧表!AR82)</f>
        <v/>
      </c>
      <c r="B78" t="str">
        <f t="shared" si="4"/>
        <v/>
      </c>
      <c r="C78" t="str">
        <f>IF(A78="","",男子申込一覧表!AV82)</f>
        <v/>
      </c>
      <c r="D78" t="str">
        <f>IF(A78="","",男子申込一覧表!BA82)</f>
        <v/>
      </c>
      <c r="E78" s="55" t="str">
        <f>IF(A78="","",男子申込一覧表!BY82)</f>
        <v/>
      </c>
      <c r="F78" t="str">
        <f>IF(A78="","",男子申込一覧表!G82)</f>
        <v/>
      </c>
      <c r="G78" t="str">
        <f>IF(A78="","",男子申込一覧表!AY82)</f>
        <v/>
      </c>
      <c r="H78" t="str">
        <f t="shared" si="6"/>
        <v/>
      </c>
      <c r="I78" t="str">
        <f t="shared" si="5"/>
        <v/>
      </c>
      <c r="J78" t="str">
        <f>IF(A78="","",男子申込一覧表!BJ82)</f>
        <v/>
      </c>
      <c r="K78" t="str">
        <f>IF(A78="","",男子申込一覧表!BH82)</f>
        <v/>
      </c>
      <c r="L78" t="str">
        <f>IF(A78="","",男子申込一覧表!AW82)</f>
        <v/>
      </c>
      <c r="M78" t="str">
        <f>IF(A78="","",TRIM(男子申込一覧表!I82)&amp;TRIM(男子申込一覧表!J82))</f>
        <v/>
      </c>
      <c r="N78" t="str">
        <f>IF(A78="","",男子申込一覧表!AH82)</f>
        <v/>
      </c>
    </row>
    <row r="79" spans="1:14">
      <c r="A79" t="str">
        <f>IF(男子申込一覧表!I83="","",男子申込一覧表!AR83)</f>
        <v/>
      </c>
      <c r="B79" t="str">
        <f t="shared" si="4"/>
        <v/>
      </c>
      <c r="C79" t="str">
        <f>IF(A79="","",男子申込一覧表!AV83)</f>
        <v/>
      </c>
      <c r="D79" t="str">
        <f>IF(A79="","",男子申込一覧表!BA83)</f>
        <v/>
      </c>
      <c r="E79" s="55" t="str">
        <f>IF(A79="","",男子申込一覧表!BY83)</f>
        <v/>
      </c>
      <c r="F79" t="str">
        <f>IF(A79="","",男子申込一覧表!G83)</f>
        <v/>
      </c>
      <c r="G79" t="str">
        <f>IF(A79="","",男子申込一覧表!AY83)</f>
        <v/>
      </c>
      <c r="H79" t="str">
        <f t="shared" si="6"/>
        <v/>
      </c>
      <c r="I79" t="str">
        <f t="shared" si="5"/>
        <v/>
      </c>
      <c r="J79" t="str">
        <f>IF(A79="","",男子申込一覧表!BJ83)</f>
        <v/>
      </c>
      <c r="K79" t="str">
        <f>IF(A79="","",男子申込一覧表!BH83)</f>
        <v/>
      </c>
      <c r="L79" t="str">
        <f>IF(A79="","",男子申込一覧表!AW83)</f>
        <v/>
      </c>
      <c r="M79" t="str">
        <f>IF(A79="","",TRIM(男子申込一覧表!I83)&amp;TRIM(男子申込一覧表!J83))</f>
        <v/>
      </c>
      <c r="N79" t="str">
        <f>IF(A79="","",男子申込一覧表!AH83)</f>
        <v/>
      </c>
    </row>
    <row r="80" spans="1:14">
      <c r="A80" t="str">
        <f>IF(男子申込一覧表!I84="","",男子申込一覧表!AR84)</f>
        <v/>
      </c>
      <c r="B80" t="str">
        <f t="shared" si="4"/>
        <v/>
      </c>
      <c r="C80" t="str">
        <f>IF(A80="","",男子申込一覧表!AV84)</f>
        <v/>
      </c>
      <c r="D80" t="str">
        <f>IF(A80="","",男子申込一覧表!BA84)</f>
        <v/>
      </c>
      <c r="E80" s="55" t="str">
        <f>IF(A80="","",男子申込一覧表!BY84)</f>
        <v/>
      </c>
      <c r="F80" t="str">
        <f>IF(A80="","",男子申込一覧表!G84)</f>
        <v/>
      </c>
      <c r="G80" t="str">
        <f>IF(A80="","",男子申込一覧表!AY84)</f>
        <v/>
      </c>
      <c r="H80" t="str">
        <f t="shared" si="6"/>
        <v/>
      </c>
      <c r="I80" t="str">
        <f t="shared" si="5"/>
        <v/>
      </c>
      <c r="J80" t="str">
        <f>IF(A80="","",男子申込一覧表!BJ84)</f>
        <v/>
      </c>
      <c r="K80" t="str">
        <f>IF(A80="","",男子申込一覧表!BH84)</f>
        <v/>
      </c>
      <c r="L80" t="str">
        <f>IF(A80="","",男子申込一覧表!AW84)</f>
        <v/>
      </c>
      <c r="M80" t="str">
        <f>IF(A80="","",TRIM(男子申込一覧表!I84)&amp;TRIM(男子申込一覧表!J84))</f>
        <v/>
      </c>
      <c r="N80" t="str">
        <f>IF(A80="","",男子申込一覧表!AH84)</f>
        <v/>
      </c>
    </row>
    <row r="81" spans="1:14">
      <c r="A81" t="str">
        <f>IF(男子申込一覧表!I85="","",男子申込一覧表!AR85)</f>
        <v/>
      </c>
      <c r="B81" t="str">
        <f t="shared" si="4"/>
        <v/>
      </c>
      <c r="C81" t="str">
        <f>IF(A81="","",男子申込一覧表!AV85)</f>
        <v/>
      </c>
      <c r="D81" t="str">
        <f>IF(A81="","",男子申込一覧表!BA85)</f>
        <v/>
      </c>
      <c r="E81" s="55" t="str">
        <f>IF(A81="","",男子申込一覧表!BY85)</f>
        <v/>
      </c>
      <c r="F81" t="str">
        <f>IF(A81="","",男子申込一覧表!G85)</f>
        <v/>
      </c>
      <c r="G81" t="str">
        <f>IF(A81="","",男子申込一覧表!AY85)</f>
        <v/>
      </c>
      <c r="H81" t="str">
        <f t="shared" si="6"/>
        <v/>
      </c>
      <c r="I81" t="str">
        <f t="shared" si="5"/>
        <v/>
      </c>
      <c r="J81" t="str">
        <f>IF(A81="","",男子申込一覧表!BJ85)</f>
        <v/>
      </c>
      <c r="K81" t="str">
        <f>IF(A81="","",男子申込一覧表!BH85)</f>
        <v/>
      </c>
      <c r="L81" t="str">
        <f>IF(A81="","",男子申込一覧表!AW85)</f>
        <v/>
      </c>
      <c r="M81" t="str">
        <f>IF(A81="","",TRIM(男子申込一覧表!I85)&amp;TRIM(男子申込一覧表!J85))</f>
        <v/>
      </c>
      <c r="N81" t="str">
        <f>IF(A81="","",男子申込一覧表!AH85)</f>
        <v/>
      </c>
    </row>
    <row r="82" spans="1:14">
      <c r="A82" t="str">
        <f>IF(男子申込一覧表!I86="","",男子申込一覧表!AR86)</f>
        <v/>
      </c>
      <c r="B82" t="str">
        <f t="shared" si="4"/>
        <v/>
      </c>
      <c r="C82" t="str">
        <f>IF(A82="","",男子申込一覧表!AV86)</f>
        <v/>
      </c>
      <c r="D82" t="str">
        <f>IF(A82="","",男子申込一覧表!BA86)</f>
        <v/>
      </c>
      <c r="E82" s="55" t="str">
        <f>IF(A82="","",男子申込一覧表!BY86)</f>
        <v/>
      </c>
      <c r="F82" t="str">
        <f>IF(A82="","",男子申込一覧表!G86)</f>
        <v/>
      </c>
      <c r="G82" t="str">
        <f>IF(A82="","",男子申込一覧表!AY86)</f>
        <v/>
      </c>
      <c r="H82" t="str">
        <f t="shared" si="6"/>
        <v/>
      </c>
      <c r="I82" t="str">
        <f t="shared" si="5"/>
        <v/>
      </c>
      <c r="J82" t="str">
        <f>IF(A82="","",男子申込一覧表!BJ86)</f>
        <v/>
      </c>
      <c r="K82" t="str">
        <f>IF(A82="","",男子申込一覧表!BH86)</f>
        <v/>
      </c>
      <c r="L82" t="str">
        <f>IF(A82="","",男子申込一覧表!AW86)</f>
        <v/>
      </c>
      <c r="M82" t="str">
        <f>IF(A82="","",TRIM(男子申込一覧表!I86)&amp;TRIM(男子申込一覧表!J86))</f>
        <v/>
      </c>
      <c r="N82" t="str">
        <f>IF(A82="","",男子申込一覧表!AH86)</f>
        <v/>
      </c>
    </row>
    <row r="83" spans="1:14">
      <c r="A83" t="str">
        <f>IF(男子申込一覧表!I87="","",男子申込一覧表!AR87)</f>
        <v/>
      </c>
      <c r="B83" t="str">
        <f t="shared" si="4"/>
        <v/>
      </c>
      <c r="C83" t="str">
        <f>IF(A83="","",男子申込一覧表!AV87)</f>
        <v/>
      </c>
      <c r="D83" t="str">
        <f>IF(A83="","",男子申込一覧表!BA87)</f>
        <v/>
      </c>
      <c r="E83" s="55" t="str">
        <f>IF(A83="","",男子申込一覧表!BY87)</f>
        <v/>
      </c>
      <c r="F83" t="str">
        <f>IF(A83="","",男子申込一覧表!G87)</f>
        <v/>
      </c>
      <c r="G83" t="str">
        <f>IF(A83="","",男子申込一覧表!AY87)</f>
        <v/>
      </c>
      <c r="H83" t="str">
        <f t="shared" si="6"/>
        <v/>
      </c>
      <c r="I83" t="str">
        <f t="shared" si="5"/>
        <v/>
      </c>
      <c r="J83" t="str">
        <f>IF(A83="","",男子申込一覧表!BJ87)</f>
        <v/>
      </c>
      <c r="K83" t="str">
        <f>IF(A83="","",男子申込一覧表!BH87)</f>
        <v/>
      </c>
      <c r="L83" t="str">
        <f>IF(A83="","",男子申込一覧表!AW87)</f>
        <v/>
      </c>
      <c r="M83" t="str">
        <f>IF(A83="","",TRIM(男子申込一覧表!I87)&amp;TRIM(男子申込一覧表!J87))</f>
        <v/>
      </c>
      <c r="N83" t="str">
        <f>IF(A83="","",男子申込一覧表!AH87)</f>
        <v/>
      </c>
    </row>
    <row r="84" spans="1:14">
      <c r="A84" t="str">
        <f>IF(男子申込一覧表!I88="","",男子申込一覧表!AR88)</f>
        <v/>
      </c>
      <c r="B84" t="str">
        <f t="shared" si="4"/>
        <v/>
      </c>
      <c r="C84" t="str">
        <f>IF(A84="","",男子申込一覧表!AV88)</f>
        <v/>
      </c>
      <c r="D84" t="str">
        <f>IF(A84="","",男子申込一覧表!BA88)</f>
        <v/>
      </c>
      <c r="E84" s="55" t="str">
        <f>IF(A84="","",男子申込一覧表!BY88)</f>
        <v/>
      </c>
      <c r="F84" t="str">
        <f>IF(A84="","",男子申込一覧表!G88)</f>
        <v/>
      </c>
      <c r="G84" t="str">
        <f>IF(A84="","",男子申込一覧表!AY88)</f>
        <v/>
      </c>
      <c r="H84" t="str">
        <f t="shared" si="6"/>
        <v/>
      </c>
      <c r="I84" t="str">
        <f t="shared" si="5"/>
        <v/>
      </c>
      <c r="J84" t="str">
        <f>IF(A84="","",男子申込一覧表!BJ88)</f>
        <v/>
      </c>
      <c r="K84" t="str">
        <f>IF(A84="","",男子申込一覧表!BH88)</f>
        <v/>
      </c>
      <c r="L84" t="str">
        <f>IF(A84="","",男子申込一覧表!AW88)</f>
        <v/>
      </c>
      <c r="M84" t="str">
        <f>IF(A84="","",TRIM(男子申込一覧表!I88)&amp;TRIM(男子申込一覧表!J88))</f>
        <v/>
      </c>
      <c r="N84" t="str">
        <f>IF(A84="","",男子申込一覧表!AH88)</f>
        <v/>
      </c>
    </row>
    <row r="85" spans="1:14">
      <c r="A85" t="str">
        <f>IF(男子申込一覧表!I89="","",男子申込一覧表!AR89)</f>
        <v/>
      </c>
      <c r="B85" t="str">
        <f t="shared" si="4"/>
        <v/>
      </c>
      <c r="C85" t="str">
        <f>IF(A85="","",男子申込一覧表!AV89)</f>
        <v/>
      </c>
      <c r="D85" t="str">
        <f>IF(A85="","",男子申込一覧表!BA89)</f>
        <v/>
      </c>
      <c r="E85" s="55" t="str">
        <f>IF(A85="","",男子申込一覧表!BY89)</f>
        <v/>
      </c>
      <c r="F85" t="str">
        <f>IF(A85="","",男子申込一覧表!G89)</f>
        <v/>
      </c>
      <c r="G85" t="str">
        <f>IF(A85="","",男子申込一覧表!AY89)</f>
        <v/>
      </c>
      <c r="H85" t="str">
        <f t="shared" si="6"/>
        <v/>
      </c>
      <c r="I85" t="str">
        <f t="shared" si="5"/>
        <v/>
      </c>
      <c r="J85" t="str">
        <f>IF(A85="","",男子申込一覧表!BJ89)</f>
        <v/>
      </c>
      <c r="K85" t="str">
        <f>IF(A85="","",男子申込一覧表!BH89)</f>
        <v/>
      </c>
      <c r="L85" t="str">
        <f>IF(A85="","",男子申込一覧表!AW89)</f>
        <v/>
      </c>
      <c r="M85" t="str">
        <f>IF(A85="","",TRIM(男子申込一覧表!I89)&amp;TRIM(男子申込一覧表!J89))</f>
        <v/>
      </c>
      <c r="N85" t="str">
        <f>IF(A85="","",男子申込一覧表!AH89)</f>
        <v/>
      </c>
    </row>
    <row r="86" spans="1:14">
      <c r="A86" t="str">
        <f>IF(男子申込一覧表!I90="","",男子申込一覧表!AR90)</f>
        <v/>
      </c>
      <c r="B86" t="str">
        <f t="shared" si="4"/>
        <v/>
      </c>
      <c r="C86" t="str">
        <f>IF(A86="","",男子申込一覧表!AV90)</f>
        <v/>
      </c>
      <c r="D86" t="str">
        <f>IF(A86="","",男子申込一覧表!BA90)</f>
        <v/>
      </c>
      <c r="E86" s="55" t="str">
        <f>IF(A86="","",男子申込一覧表!BY90)</f>
        <v/>
      </c>
      <c r="F86" t="str">
        <f>IF(A86="","",男子申込一覧表!G90)</f>
        <v/>
      </c>
      <c r="G86" t="str">
        <f>IF(A86="","",男子申込一覧表!AY90)</f>
        <v/>
      </c>
      <c r="H86" t="str">
        <f t="shared" si="6"/>
        <v/>
      </c>
      <c r="I86" t="str">
        <f t="shared" si="5"/>
        <v/>
      </c>
      <c r="J86" t="str">
        <f>IF(A86="","",男子申込一覧表!BJ90)</f>
        <v/>
      </c>
      <c r="K86" t="str">
        <f>IF(A86="","",男子申込一覧表!BH90)</f>
        <v/>
      </c>
      <c r="L86" t="str">
        <f>IF(A86="","",男子申込一覧表!AW90)</f>
        <v/>
      </c>
      <c r="M86" t="str">
        <f>IF(A86="","",TRIM(男子申込一覧表!I90)&amp;TRIM(男子申込一覧表!J90))</f>
        <v/>
      </c>
      <c r="N86" t="str">
        <f>IF(A86="","",男子申込一覧表!AH90)</f>
        <v/>
      </c>
    </row>
    <row r="87" spans="1:14">
      <c r="A87" t="str">
        <f>IF(男子申込一覧表!I91="","",男子申込一覧表!AR91)</f>
        <v/>
      </c>
      <c r="B87" t="str">
        <f t="shared" si="4"/>
        <v/>
      </c>
      <c r="C87" t="str">
        <f>IF(A87="","",男子申込一覧表!AV91)</f>
        <v/>
      </c>
      <c r="D87" t="str">
        <f>IF(A87="","",男子申込一覧表!BA91)</f>
        <v/>
      </c>
      <c r="E87" s="55" t="str">
        <f>IF(A87="","",男子申込一覧表!BY91)</f>
        <v/>
      </c>
      <c r="F87" t="str">
        <f>IF(A87="","",男子申込一覧表!G91)</f>
        <v/>
      </c>
      <c r="G87" t="str">
        <f>IF(A87="","",男子申込一覧表!AY91)</f>
        <v/>
      </c>
      <c r="H87" t="str">
        <f t="shared" si="6"/>
        <v/>
      </c>
      <c r="I87" t="str">
        <f t="shared" si="5"/>
        <v/>
      </c>
      <c r="J87" t="str">
        <f>IF(A87="","",男子申込一覧表!BJ91)</f>
        <v/>
      </c>
      <c r="K87" t="str">
        <f>IF(A87="","",男子申込一覧表!BH91)</f>
        <v/>
      </c>
      <c r="L87" t="str">
        <f>IF(A87="","",男子申込一覧表!AW91)</f>
        <v/>
      </c>
      <c r="M87" t="str">
        <f>IF(A87="","",TRIM(男子申込一覧表!I91)&amp;TRIM(男子申込一覧表!J91))</f>
        <v/>
      </c>
      <c r="N87" t="str">
        <f>IF(A87="","",男子申込一覧表!AH91)</f>
        <v/>
      </c>
    </row>
    <row r="88" spans="1:14">
      <c r="A88" t="str">
        <f>IF(男子申込一覧表!I92="","",男子申込一覧表!AR92)</f>
        <v/>
      </c>
      <c r="B88" t="str">
        <f t="shared" si="4"/>
        <v/>
      </c>
      <c r="C88" t="str">
        <f>IF(A88="","",男子申込一覧表!AV92)</f>
        <v/>
      </c>
      <c r="D88" t="str">
        <f>IF(A88="","",男子申込一覧表!BA92)</f>
        <v/>
      </c>
      <c r="E88" s="55" t="str">
        <f>IF(A88="","",男子申込一覧表!BY92)</f>
        <v/>
      </c>
      <c r="F88" t="str">
        <f>IF(A88="","",男子申込一覧表!G92)</f>
        <v/>
      </c>
      <c r="G88" t="str">
        <f>IF(A88="","",男子申込一覧表!AY92)</f>
        <v/>
      </c>
      <c r="H88" t="str">
        <f t="shared" si="6"/>
        <v/>
      </c>
      <c r="I88" t="str">
        <f t="shared" si="5"/>
        <v/>
      </c>
      <c r="J88" t="str">
        <f>IF(A88="","",男子申込一覧表!BJ92)</f>
        <v/>
      </c>
      <c r="K88" t="str">
        <f>IF(A88="","",男子申込一覧表!BH92)</f>
        <v/>
      </c>
      <c r="L88" t="str">
        <f>IF(A88="","",男子申込一覧表!AW92)</f>
        <v/>
      </c>
      <c r="M88" t="str">
        <f>IF(A88="","",TRIM(男子申込一覧表!I92)&amp;TRIM(男子申込一覧表!J92))</f>
        <v/>
      </c>
      <c r="N88" t="str">
        <f>IF(A88="","",男子申込一覧表!AH92)</f>
        <v/>
      </c>
    </row>
    <row r="89" spans="1:14">
      <c r="A89" t="str">
        <f>IF(男子申込一覧表!I93="","",男子申込一覧表!AR93)</f>
        <v/>
      </c>
      <c r="B89" t="str">
        <f t="shared" si="4"/>
        <v/>
      </c>
      <c r="C89" t="str">
        <f>IF(A89="","",男子申込一覧表!AV93)</f>
        <v/>
      </c>
      <c r="D89" t="str">
        <f>IF(A89="","",男子申込一覧表!BA93)</f>
        <v/>
      </c>
      <c r="E89" s="55" t="str">
        <f>IF(A89="","",男子申込一覧表!BY93)</f>
        <v/>
      </c>
      <c r="F89" t="str">
        <f>IF(A89="","",男子申込一覧表!G93)</f>
        <v/>
      </c>
      <c r="G89" t="str">
        <f>IF(A89="","",男子申込一覧表!AY93)</f>
        <v/>
      </c>
      <c r="H89" t="str">
        <f t="shared" si="6"/>
        <v/>
      </c>
      <c r="I89" t="str">
        <f t="shared" si="5"/>
        <v/>
      </c>
      <c r="J89" t="str">
        <f>IF(A89="","",男子申込一覧表!BJ93)</f>
        <v/>
      </c>
      <c r="K89" t="str">
        <f>IF(A89="","",男子申込一覧表!BH93)</f>
        <v/>
      </c>
      <c r="L89" t="str">
        <f>IF(A89="","",男子申込一覧表!AW93)</f>
        <v/>
      </c>
      <c r="M89" t="str">
        <f>IF(A89="","",TRIM(男子申込一覧表!I93)&amp;TRIM(男子申込一覧表!J93))</f>
        <v/>
      </c>
      <c r="N89" t="str">
        <f>IF(A89="","",男子申込一覧表!AH93)</f>
        <v/>
      </c>
    </row>
    <row r="90" spans="1:14">
      <c r="A90" t="str">
        <f>IF(男子申込一覧表!I94="","",男子申込一覧表!AR94)</f>
        <v/>
      </c>
      <c r="B90" t="str">
        <f t="shared" si="4"/>
        <v/>
      </c>
      <c r="C90" t="str">
        <f>IF(A90="","",男子申込一覧表!AV94)</f>
        <v/>
      </c>
      <c r="D90" t="str">
        <f>IF(A90="","",男子申込一覧表!BA94)</f>
        <v/>
      </c>
      <c r="E90" s="55" t="str">
        <f>IF(A90="","",男子申込一覧表!BY94)</f>
        <v/>
      </c>
      <c r="F90" t="str">
        <f>IF(A90="","",男子申込一覧表!G94)</f>
        <v/>
      </c>
      <c r="G90" t="str">
        <f>IF(A90="","",男子申込一覧表!AY94)</f>
        <v/>
      </c>
      <c r="H90" t="str">
        <f t="shared" si="6"/>
        <v/>
      </c>
      <c r="I90" t="str">
        <f t="shared" si="5"/>
        <v/>
      </c>
      <c r="J90" t="str">
        <f>IF(A90="","",男子申込一覧表!BJ94)</f>
        <v/>
      </c>
      <c r="K90" t="str">
        <f>IF(A90="","",男子申込一覧表!BH94)</f>
        <v/>
      </c>
      <c r="L90" t="str">
        <f>IF(A90="","",男子申込一覧表!AW94)</f>
        <v/>
      </c>
      <c r="M90" t="str">
        <f>IF(A90="","",TRIM(男子申込一覧表!I94)&amp;TRIM(男子申込一覧表!J94))</f>
        <v/>
      </c>
      <c r="N90" t="str">
        <f>IF(A90="","",男子申込一覧表!AH94)</f>
        <v/>
      </c>
    </row>
    <row r="91" spans="1:14">
      <c r="A91" t="str">
        <f>IF(男子申込一覧表!I95="","",男子申込一覧表!AR95)</f>
        <v/>
      </c>
      <c r="B91" t="str">
        <f t="shared" ref="B91:B103" si="7">IF(A91="","",0)</f>
        <v/>
      </c>
      <c r="C91" t="str">
        <f>IF(A91="","",男子申込一覧表!AV95)</f>
        <v/>
      </c>
      <c r="D91" t="str">
        <f>IF(A91="","",男子申込一覧表!BA95)</f>
        <v/>
      </c>
      <c r="E91" s="55" t="str">
        <f>IF(A91="","",男子申込一覧表!BY95)</f>
        <v/>
      </c>
      <c r="F91" t="str">
        <f>IF(A91="","",男子申込一覧表!G95)</f>
        <v/>
      </c>
      <c r="G91" t="str">
        <f>IF(A91="","",男子申込一覧表!AY95)</f>
        <v/>
      </c>
      <c r="H91" t="str">
        <f t="shared" si="6"/>
        <v/>
      </c>
      <c r="I91" t="str">
        <f t="shared" si="5"/>
        <v/>
      </c>
      <c r="J91" t="str">
        <f>IF(A91="","",男子申込一覧表!BJ95)</f>
        <v/>
      </c>
      <c r="K91" t="str">
        <f>IF(A91="","",男子申込一覧表!BH95)</f>
        <v/>
      </c>
      <c r="L91" t="str">
        <f>IF(A91="","",男子申込一覧表!AW95)</f>
        <v/>
      </c>
      <c r="M91" t="str">
        <f>IF(A91="","",TRIM(男子申込一覧表!I95)&amp;TRIM(男子申込一覧表!J95))</f>
        <v/>
      </c>
      <c r="N91" t="str">
        <f>IF(A91="","",男子申込一覧表!AH95)</f>
        <v/>
      </c>
    </row>
    <row r="92" spans="1:14">
      <c r="A92" t="str">
        <f>IF(男子申込一覧表!I96="","",男子申込一覧表!AR96)</f>
        <v/>
      </c>
      <c r="B92" t="str">
        <f t="shared" si="7"/>
        <v/>
      </c>
      <c r="C92" t="str">
        <f>IF(A92="","",男子申込一覧表!AV96)</f>
        <v/>
      </c>
      <c r="D92" t="str">
        <f>IF(A92="","",男子申込一覧表!BA96)</f>
        <v/>
      </c>
      <c r="E92" s="55" t="str">
        <f>IF(A92="","",男子申込一覧表!BY96)</f>
        <v/>
      </c>
      <c r="F92" t="str">
        <f>IF(A92="","",男子申込一覧表!G96)</f>
        <v/>
      </c>
      <c r="G92" t="str">
        <f>IF(A92="","",男子申込一覧表!AY96)</f>
        <v/>
      </c>
      <c r="H92" t="str">
        <f t="shared" si="6"/>
        <v/>
      </c>
      <c r="I92" t="str">
        <f t="shared" si="5"/>
        <v/>
      </c>
      <c r="J92" t="str">
        <f>IF(A92="","",男子申込一覧表!BJ96)</f>
        <v/>
      </c>
      <c r="K92" t="str">
        <f>IF(A92="","",男子申込一覧表!BH96)</f>
        <v/>
      </c>
      <c r="L92" t="str">
        <f>IF(A92="","",男子申込一覧表!AW96)</f>
        <v/>
      </c>
      <c r="M92" t="str">
        <f>IF(A92="","",TRIM(男子申込一覧表!I96)&amp;TRIM(男子申込一覧表!J96))</f>
        <v/>
      </c>
      <c r="N92" t="str">
        <f>IF(A92="","",男子申込一覧表!AH96)</f>
        <v/>
      </c>
    </row>
    <row r="93" spans="1:14">
      <c r="A93" t="str">
        <f>IF(男子申込一覧表!I97="","",男子申込一覧表!AR97)</f>
        <v/>
      </c>
      <c r="B93" t="str">
        <f t="shared" si="7"/>
        <v/>
      </c>
      <c r="C93" t="str">
        <f>IF(A93="","",男子申込一覧表!AV97)</f>
        <v/>
      </c>
      <c r="D93" t="str">
        <f>IF(A93="","",男子申込一覧表!BA97)</f>
        <v/>
      </c>
      <c r="E93" s="55" t="str">
        <f>IF(A93="","",男子申込一覧表!BY97)</f>
        <v/>
      </c>
      <c r="F93" t="str">
        <f>IF(A93="","",男子申込一覧表!G97)</f>
        <v/>
      </c>
      <c r="G93" t="str">
        <f>IF(A93="","",男子申込一覧表!AY97)</f>
        <v/>
      </c>
      <c r="H93" t="str">
        <f t="shared" si="6"/>
        <v/>
      </c>
      <c r="I93" t="str">
        <f t="shared" si="5"/>
        <v/>
      </c>
      <c r="J93" t="str">
        <f>IF(A93="","",男子申込一覧表!BJ97)</f>
        <v/>
      </c>
      <c r="K93" t="str">
        <f>IF(A93="","",男子申込一覧表!BH97)</f>
        <v/>
      </c>
      <c r="L93" t="str">
        <f>IF(A93="","",男子申込一覧表!AW97)</f>
        <v/>
      </c>
      <c r="M93" t="str">
        <f>IF(A93="","",TRIM(男子申込一覧表!I97)&amp;TRIM(男子申込一覧表!J97))</f>
        <v/>
      </c>
      <c r="N93" t="str">
        <f>IF(A93="","",男子申込一覧表!AH97)</f>
        <v/>
      </c>
    </row>
    <row r="94" spans="1:14">
      <c r="A94" t="str">
        <f>IF(男子申込一覧表!I98="","",男子申込一覧表!AR98)</f>
        <v/>
      </c>
      <c r="B94" t="str">
        <f t="shared" si="7"/>
        <v/>
      </c>
      <c r="C94" t="str">
        <f>IF(A94="","",男子申込一覧表!AV98)</f>
        <v/>
      </c>
      <c r="D94" t="str">
        <f>IF(A94="","",男子申込一覧表!BA98)</f>
        <v/>
      </c>
      <c r="E94" s="55" t="str">
        <f>IF(A94="","",男子申込一覧表!BY98)</f>
        <v/>
      </c>
      <c r="F94" t="str">
        <f>IF(A94="","",男子申込一覧表!G98)</f>
        <v/>
      </c>
      <c r="G94" t="str">
        <f>IF(A94="","",男子申込一覧表!AY98)</f>
        <v/>
      </c>
      <c r="H94" t="str">
        <f t="shared" si="6"/>
        <v/>
      </c>
      <c r="I94" t="str">
        <f t="shared" si="5"/>
        <v/>
      </c>
      <c r="J94" t="str">
        <f>IF(A94="","",男子申込一覧表!BJ98)</f>
        <v/>
      </c>
      <c r="K94" t="str">
        <f>IF(A94="","",男子申込一覧表!BH98)</f>
        <v/>
      </c>
      <c r="L94" t="str">
        <f>IF(A94="","",男子申込一覧表!AW98)</f>
        <v/>
      </c>
      <c r="M94" t="str">
        <f>IF(A94="","",TRIM(男子申込一覧表!I98)&amp;TRIM(男子申込一覧表!J98))</f>
        <v/>
      </c>
      <c r="N94" t="str">
        <f>IF(A94="","",男子申込一覧表!AH98)</f>
        <v/>
      </c>
    </row>
    <row r="95" spans="1:14">
      <c r="A95" t="str">
        <f>IF(男子申込一覧表!I99="","",男子申込一覧表!AR99)</f>
        <v/>
      </c>
      <c r="B95" t="str">
        <f t="shared" si="7"/>
        <v/>
      </c>
      <c r="C95" t="str">
        <f>IF(A95="","",男子申込一覧表!AV99)</f>
        <v/>
      </c>
      <c r="D95" t="str">
        <f>IF(A95="","",男子申込一覧表!BA99)</f>
        <v/>
      </c>
      <c r="E95" s="55" t="str">
        <f>IF(A95="","",男子申込一覧表!BY99)</f>
        <v/>
      </c>
      <c r="F95" t="str">
        <f>IF(A95="","",男子申込一覧表!G99)</f>
        <v/>
      </c>
      <c r="G95" t="str">
        <f>IF(A95="","",男子申込一覧表!AY99)</f>
        <v/>
      </c>
      <c r="H95" t="str">
        <f t="shared" si="6"/>
        <v/>
      </c>
      <c r="I95" t="str">
        <f t="shared" si="5"/>
        <v/>
      </c>
      <c r="J95" t="str">
        <f>IF(A95="","",男子申込一覧表!BJ99)</f>
        <v/>
      </c>
      <c r="K95" t="str">
        <f>IF(A95="","",男子申込一覧表!BH99)</f>
        <v/>
      </c>
      <c r="L95" t="str">
        <f>IF(A95="","",男子申込一覧表!AW99)</f>
        <v/>
      </c>
      <c r="M95" t="str">
        <f>IF(A95="","",TRIM(男子申込一覧表!I99)&amp;TRIM(男子申込一覧表!J99))</f>
        <v/>
      </c>
      <c r="N95" t="str">
        <f>IF(A95="","",男子申込一覧表!AH99)</f>
        <v/>
      </c>
    </row>
    <row r="96" spans="1:14">
      <c r="A96" t="str">
        <f>IF(男子申込一覧表!I100="","",男子申込一覧表!AR100)</f>
        <v/>
      </c>
      <c r="B96" t="str">
        <f t="shared" si="7"/>
        <v/>
      </c>
      <c r="C96" t="str">
        <f>IF(A96="","",男子申込一覧表!AV100)</f>
        <v/>
      </c>
      <c r="D96" t="str">
        <f>IF(A96="","",男子申込一覧表!BA100)</f>
        <v/>
      </c>
      <c r="E96" s="55" t="str">
        <f>IF(A96="","",男子申込一覧表!BY100)</f>
        <v/>
      </c>
      <c r="F96" t="str">
        <f>IF(A96="","",男子申込一覧表!G100)</f>
        <v/>
      </c>
      <c r="G96" t="str">
        <f>IF(A96="","",男子申込一覧表!AY100)</f>
        <v/>
      </c>
      <c r="H96" t="str">
        <f t="shared" si="6"/>
        <v/>
      </c>
      <c r="I96" t="str">
        <f t="shared" si="5"/>
        <v/>
      </c>
      <c r="J96" t="str">
        <f>IF(A96="","",男子申込一覧表!BJ100)</f>
        <v/>
      </c>
      <c r="K96" t="str">
        <f>IF(A96="","",男子申込一覧表!BH100)</f>
        <v/>
      </c>
      <c r="L96" t="str">
        <f>IF(A96="","",男子申込一覧表!AW100)</f>
        <v/>
      </c>
      <c r="M96" t="str">
        <f>IF(A96="","",TRIM(男子申込一覧表!I100)&amp;TRIM(男子申込一覧表!J100))</f>
        <v/>
      </c>
      <c r="N96" t="str">
        <f>IF(A96="","",男子申込一覧表!AH100)</f>
        <v/>
      </c>
    </row>
    <row r="97" spans="1:14">
      <c r="A97" t="str">
        <f>IF(男子申込一覧表!I101="","",男子申込一覧表!AR101)</f>
        <v/>
      </c>
      <c r="B97" t="str">
        <f t="shared" si="7"/>
        <v/>
      </c>
      <c r="C97" t="str">
        <f>IF(A97="","",男子申込一覧表!AV101)</f>
        <v/>
      </c>
      <c r="D97" t="str">
        <f>IF(A97="","",男子申込一覧表!BA101)</f>
        <v/>
      </c>
      <c r="E97" s="55" t="str">
        <f>IF(A97="","",男子申込一覧表!BY101)</f>
        <v/>
      </c>
      <c r="F97" t="str">
        <f>IF(A97="","",男子申込一覧表!G101)</f>
        <v/>
      </c>
      <c r="G97" t="str">
        <f>IF(A97="","",男子申込一覧表!AY101)</f>
        <v/>
      </c>
      <c r="H97" t="str">
        <f t="shared" si="6"/>
        <v/>
      </c>
      <c r="I97" t="str">
        <f t="shared" si="5"/>
        <v/>
      </c>
      <c r="J97" t="str">
        <f>IF(A97="","",男子申込一覧表!BJ101)</f>
        <v/>
      </c>
      <c r="K97" t="str">
        <f>IF(A97="","",男子申込一覧表!BH101)</f>
        <v/>
      </c>
      <c r="L97" t="str">
        <f>IF(A97="","",男子申込一覧表!AW101)</f>
        <v/>
      </c>
      <c r="M97" t="str">
        <f>IF(A97="","",TRIM(男子申込一覧表!I101)&amp;TRIM(男子申込一覧表!J101))</f>
        <v/>
      </c>
      <c r="N97" t="str">
        <f>IF(A97="","",男子申込一覧表!AH101)</f>
        <v/>
      </c>
    </row>
    <row r="98" spans="1:14">
      <c r="A98" t="str">
        <f>IF(男子申込一覧表!I102="","",男子申込一覧表!AR102)</f>
        <v/>
      </c>
      <c r="B98" t="str">
        <f t="shared" si="7"/>
        <v/>
      </c>
      <c r="C98" t="str">
        <f>IF(A98="","",男子申込一覧表!AV102)</f>
        <v/>
      </c>
      <c r="D98" t="str">
        <f>IF(A98="","",男子申込一覧表!BA102)</f>
        <v/>
      </c>
      <c r="E98" s="55" t="str">
        <f>IF(A98="","",男子申込一覧表!BY102)</f>
        <v/>
      </c>
      <c r="F98" t="str">
        <f>IF(A98="","",男子申込一覧表!G102)</f>
        <v/>
      </c>
      <c r="G98" t="str">
        <f>IF(A98="","",男子申込一覧表!AY102)</f>
        <v/>
      </c>
      <c r="H98" t="str">
        <f t="shared" si="6"/>
        <v/>
      </c>
      <c r="I98" t="str">
        <f t="shared" si="5"/>
        <v/>
      </c>
      <c r="J98" t="str">
        <f>IF(A98="","",男子申込一覧表!BJ102)</f>
        <v/>
      </c>
      <c r="K98" t="str">
        <f>IF(A98="","",男子申込一覧表!BH102)</f>
        <v/>
      </c>
      <c r="L98" t="str">
        <f>IF(A98="","",男子申込一覧表!AW102)</f>
        <v/>
      </c>
      <c r="M98" t="str">
        <f>IF(A98="","",TRIM(男子申込一覧表!I102)&amp;TRIM(男子申込一覧表!J102))</f>
        <v/>
      </c>
      <c r="N98" t="str">
        <f>IF(A98="","",男子申込一覧表!AH102)</f>
        <v/>
      </c>
    </row>
    <row r="99" spans="1:14">
      <c r="A99" t="str">
        <f>IF(男子申込一覧表!I103="","",男子申込一覧表!AR103)</f>
        <v/>
      </c>
      <c r="B99" t="str">
        <f t="shared" si="7"/>
        <v/>
      </c>
      <c r="C99" t="str">
        <f>IF(A99="","",男子申込一覧表!AV103)</f>
        <v/>
      </c>
      <c r="D99" t="str">
        <f>IF(A99="","",男子申込一覧表!BA103)</f>
        <v/>
      </c>
      <c r="E99" s="55" t="str">
        <f>IF(A99="","",男子申込一覧表!BY103)</f>
        <v/>
      </c>
      <c r="F99" t="str">
        <f>IF(A99="","",男子申込一覧表!G103)</f>
        <v/>
      </c>
      <c r="G99" t="str">
        <f>IF(A99="","",男子申込一覧表!AY103)</f>
        <v/>
      </c>
      <c r="H99" t="str">
        <f t="shared" si="6"/>
        <v/>
      </c>
      <c r="I99" t="str">
        <f t="shared" si="5"/>
        <v/>
      </c>
      <c r="J99" t="str">
        <f>IF(A99="","",男子申込一覧表!BJ103)</f>
        <v/>
      </c>
      <c r="K99" t="str">
        <f>IF(A99="","",男子申込一覧表!BH103)</f>
        <v/>
      </c>
      <c r="L99" t="str">
        <f>IF(A99="","",男子申込一覧表!AW103)</f>
        <v/>
      </c>
      <c r="M99" t="str">
        <f>IF(A99="","",TRIM(男子申込一覧表!I103)&amp;TRIM(男子申込一覧表!J103))</f>
        <v/>
      </c>
      <c r="N99" t="str">
        <f>IF(A99="","",男子申込一覧表!AH103)</f>
        <v/>
      </c>
    </row>
    <row r="100" spans="1:14">
      <c r="A100" t="str">
        <f>IF(男子申込一覧表!I104="","",男子申込一覧表!AR104)</f>
        <v/>
      </c>
      <c r="B100" t="str">
        <f t="shared" si="7"/>
        <v/>
      </c>
      <c r="C100" t="str">
        <f>IF(A100="","",男子申込一覧表!AV104)</f>
        <v/>
      </c>
      <c r="D100" t="str">
        <f>IF(A100="","",男子申込一覧表!BA104)</f>
        <v/>
      </c>
      <c r="E100" s="55" t="str">
        <f>IF(A100="","",男子申込一覧表!BY104)</f>
        <v/>
      </c>
      <c r="F100" t="str">
        <f>IF(A100="","",男子申込一覧表!G104)</f>
        <v/>
      </c>
      <c r="G100" t="str">
        <f>IF(A100="","",男子申込一覧表!AY104)</f>
        <v/>
      </c>
      <c r="H100" t="str">
        <f t="shared" si="6"/>
        <v/>
      </c>
      <c r="I100" t="str">
        <f t="shared" si="5"/>
        <v/>
      </c>
      <c r="J100" t="str">
        <f>IF(A100="","",男子申込一覧表!BJ104)</f>
        <v/>
      </c>
      <c r="K100" t="str">
        <f>IF(A100="","",男子申込一覧表!BH104)</f>
        <v/>
      </c>
      <c r="L100" t="str">
        <f>IF(A100="","",男子申込一覧表!AW104)</f>
        <v/>
      </c>
      <c r="M100" t="str">
        <f>IF(A100="","",TRIM(男子申込一覧表!I104)&amp;TRIM(男子申込一覧表!J104))</f>
        <v/>
      </c>
      <c r="N100" t="str">
        <f>IF(A100="","",男子申込一覧表!AH104)</f>
        <v/>
      </c>
    </row>
    <row r="101" spans="1:14">
      <c r="A101" s="52" t="str">
        <f>IF(男子申込一覧表!I105="","",男子申込一覧表!AR105)</f>
        <v/>
      </c>
      <c r="B101" s="52" t="str">
        <f t="shared" si="7"/>
        <v/>
      </c>
      <c r="C101" s="52" t="str">
        <f>IF(A101="","",男子申込一覧表!AV105)</f>
        <v/>
      </c>
      <c r="D101" s="52" t="str">
        <f>IF(A101="","",男子申込一覧表!BA105)</f>
        <v/>
      </c>
      <c r="E101" s="56" t="str">
        <f>IF(A101="","",男子申込一覧表!BY105)</f>
        <v/>
      </c>
      <c r="F101" s="52" t="str">
        <f>IF(A101="","",男子申込一覧表!G105)</f>
        <v/>
      </c>
      <c r="G101" s="52" t="str">
        <f>IF(A101="","",男子申込一覧表!AY105)</f>
        <v/>
      </c>
      <c r="H101" s="52" t="str">
        <f t="shared" si="6"/>
        <v/>
      </c>
      <c r="I101" s="52" t="str">
        <f t="shared" si="5"/>
        <v/>
      </c>
      <c r="J101" s="52" t="str">
        <f>IF(A101="","",男子申込一覧表!BJ105)</f>
        <v/>
      </c>
      <c r="K101" s="52" t="str">
        <f>IF(A101="","",男子申込一覧表!BH105)</f>
        <v/>
      </c>
      <c r="L101" s="52" t="str">
        <f>IF(A101="","",男子申込一覧表!AW105)</f>
        <v/>
      </c>
      <c r="M101" s="52" t="str">
        <f>IF(A101="","",TRIM(男子申込一覧表!I105)&amp;TRIM(男子申込一覧表!J105))</f>
        <v/>
      </c>
      <c r="N101" s="52" t="str">
        <f>IF(A101="","",男子申込一覧表!AH105)</f>
        <v/>
      </c>
    </row>
    <row r="102" spans="1:14">
      <c r="E102" s="55"/>
    </row>
    <row r="103" spans="1:14">
      <c r="A103" t="str">
        <f>IF(男子申込一覧表!I107="","",男子申込一覧表!AR107)</f>
        <v/>
      </c>
      <c r="B103" t="str">
        <f t="shared" si="7"/>
        <v/>
      </c>
      <c r="C103" t="str">
        <f>IF(A103="","",男子申込一覧表!AV107)</f>
        <v/>
      </c>
      <c r="D103" t="str">
        <f>IF(A103="","",男子申込一覧表!BA107)</f>
        <v/>
      </c>
      <c r="E103" s="55" t="str">
        <f>IF(A103="","",男子申込一覧表!BY107)</f>
        <v/>
      </c>
      <c r="F103" t="str">
        <f>IF(A103="","",男子申込一覧表!G107)</f>
        <v/>
      </c>
      <c r="G103" t="str">
        <f>IF(A103="","",男子申込一覧表!AX107)</f>
        <v/>
      </c>
      <c r="H103" s="52"/>
      <c r="I103" s="52"/>
      <c r="J103" t="str">
        <f>IF(A103="","",男子申込一覧表!BJ107)</f>
        <v/>
      </c>
      <c r="K103" t="str">
        <f>IF(A103="","",男子申込一覧表!BH107)</f>
        <v/>
      </c>
      <c r="L103" t="str">
        <f>IF(A103="","",男子申込一覧表!AW107)</f>
        <v/>
      </c>
      <c r="M103" t="str">
        <f>IF(A103="","",TRIM(男子申込一覧表!I107)&amp;TRIM(男子申込一覧表!J107))</f>
        <v/>
      </c>
      <c r="N103" t="str">
        <f>IF(A103="","",男子申込一覧表!AH107)</f>
        <v/>
      </c>
    </row>
    <row r="104" spans="1:14">
      <c r="A104" s="64" t="str">
        <f>IF(女子申込一覧表!I6="","",女子申込一覧表!AR6)</f>
        <v/>
      </c>
      <c r="B104" s="64" t="str">
        <f>IF(A104="","",5)</f>
        <v/>
      </c>
      <c r="C104" s="64" t="str">
        <f>IF(A104="","",女子申込一覧表!AV6)</f>
        <v/>
      </c>
      <c r="D104" s="64" t="str">
        <f>IF(A104="","",女子申込一覧表!BA6)</f>
        <v/>
      </c>
      <c r="E104" s="65" t="str">
        <f>IF(A104="","",女子申込一覧表!BY6)</f>
        <v/>
      </c>
      <c r="F104" s="64" t="str">
        <f>IF(A104="","",女子申込一覧表!G6)</f>
        <v/>
      </c>
      <c r="G104" s="64" t="str">
        <f>IF(A104="","",女子申込一覧表!AY6)</f>
        <v/>
      </c>
      <c r="H104" t="str">
        <f t="shared" si="6"/>
        <v/>
      </c>
      <c r="I104" t="str">
        <f t="shared" si="5"/>
        <v/>
      </c>
      <c r="J104" s="64" t="str">
        <f>IF(A104="","",女子申込一覧表!BJ6)</f>
        <v/>
      </c>
      <c r="K104" s="64" t="str">
        <f>IF(A104="","",女子申込一覧表!BH6)</f>
        <v/>
      </c>
      <c r="L104" s="64" t="str">
        <f>IF(A104="","",女子申込一覧表!AW6)</f>
        <v/>
      </c>
      <c r="M104" s="64" t="str">
        <f>IF(A104="","",TRIM(女子申込一覧表!I6)&amp;TRIM(女子申込一覧表!J6))</f>
        <v/>
      </c>
      <c r="N104" s="64" t="str">
        <f>IF(A104="","",女子申込一覧表!AH6)</f>
        <v/>
      </c>
    </row>
    <row r="105" spans="1:14">
      <c r="A105" t="str">
        <f>IF(女子申込一覧表!I7="","",女子申込一覧表!AR7)</f>
        <v/>
      </c>
      <c r="B105" t="str">
        <f t="shared" ref="B105:B168" si="8">IF(A105="","",5)</f>
        <v/>
      </c>
      <c r="C105" t="str">
        <f>IF(A105="","",女子申込一覧表!AV7)</f>
        <v/>
      </c>
      <c r="D105" t="str">
        <f>IF(A105="","",女子申込一覧表!BA7)</f>
        <v/>
      </c>
      <c r="E105" s="55" t="str">
        <f>IF(A105="","",女子申込一覧表!BY7)</f>
        <v/>
      </c>
      <c r="F105" t="str">
        <f>IF(A105="","",女子申込一覧表!G7)</f>
        <v/>
      </c>
      <c r="G105" t="str">
        <f>IF(A105="","",女子申込一覧表!AY7)</f>
        <v/>
      </c>
      <c r="H105" t="str">
        <f t="shared" si="6"/>
        <v/>
      </c>
      <c r="I105" t="str">
        <f t="shared" si="5"/>
        <v/>
      </c>
      <c r="J105" t="str">
        <f>IF(A105="","",女子申込一覧表!BJ7)</f>
        <v/>
      </c>
      <c r="K105" t="str">
        <f>IF(A105="","",女子申込一覧表!BH7)</f>
        <v/>
      </c>
      <c r="L105" t="str">
        <f>IF(A105="","",女子申込一覧表!AW7)</f>
        <v/>
      </c>
      <c r="M105" t="str">
        <f>IF(A105="","",TRIM(女子申込一覧表!I7)&amp;TRIM(女子申込一覧表!J7))</f>
        <v/>
      </c>
      <c r="N105" t="str">
        <f>IF(A105="","",女子申込一覧表!AH7)</f>
        <v/>
      </c>
    </row>
    <row r="106" spans="1:14">
      <c r="A106" t="str">
        <f>IF(女子申込一覧表!I8="","",女子申込一覧表!AR8)</f>
        <v/>
      </c>
      <c r="B106" t="str">
        <f t="shared" si="8"/>
        <v/>
      </c>
      <c r="C106" t="str">
        <f>IF(A106="","",女子申込一覧表!AV8)</f>
        <v/>
      </c>
      <c r="D106" t="str">
        <f>IF(A106="","",女子申込一覧表!BA8)</f>
        <v/>
      </c>
      <c r="E106" s="55" t="str">
        <f>IF(A106="","",女子申込一覧表!BY8)</f>
        <v/>
      </c>
      <c r="F106" t="str">
        <f>IF(A106="","",女子申込一覧表!G8)</f>
        <v/>
      </c>
      <c r="G106" t="str">
        <f>IF(A106="","",女子申込一覧表!AY8)</f>
        <v/>
      </c>
      <c r="H106" t="str">
        <f t="shared" si="6"/>
        <v/>
      </c>
      <c r="I106" t="str">
        <f t="shared" si="5"/>
        <v/>
      </c>
      <c r="J106" t="str">
        <f>IF(A106="","",女子申込一覧表!BJ8)</f>
        <v/>
      </c>
      <c r="K106" t="str">
        <f>IF(A106="","",女子申込一覧表!BH8)</f>
        <v/>
      </c>
      <c r="L106" t="str">
        <f>IF(A106="","",女子申込一覧表!AW8)</f>
        <v/>
      </c>
      <c r="M106" t="str">
        <f>IF(A106="","",TRIM(女子申込一覧表!I8)&amp;TRIM(女子申込一覧表!J8))</f>
        <v/>
      </c>
      <c r="N106" t="str">
        <f>IF(A106="","",女子申込一覧表!AH8)</f>
        <v/>
      </c>
    </row>
    <row r="107" spans="1:14">
      <c r="A107" t="str">
        <f>IF(女子申込一覧表!I9="","",女子申込一覧表!AR9)</f>
        <v/>
      </c>
      <c r="B107" t="str">
        <f t="shared" si="8"/>
        <v/>
      </c>
      <c r="C107" t="str">
        <f>IF(A107="","",女子申込一覧表!AV9)</f>
        <v/>
      </c>
      <c r="D107" t="str">
        <f>IF(A107="","",女子申込一覧表!BA9)</f>
        <v/>
      </c>
      <c r="E107" s="55" t="str">
        <f>IF(A107="","",女子申込一覧表!BY9)</f>
        <v/>
      </c>
      <c r="F107" t="str">
        <f>IF(A107="","",女子申込一覧表!G9)</f>
        <v/>
      </c>
      <c r="G107" t="str">
        <f>IF(A107="","",女子申込一覧表!AY9)</f>
        <v/>
      </c>
      <c r="H107" t="str">
        <f t="shared" si="6"/>
        <v/>
      </c>
      <c r="I107" t="str">
        <f t="shared" si="5"/>
        <v/>
      </c>
      <c r="J107" t="str">
        <f>IF(A107="","",女子申込一覧表!BJ9)</f>
        <v/>
      </c>
      <c r="K107" t="str">
        <f>IF(A107="","",女子申込一覧表!BH9)</f>
        <v/>
      </c>
      <c r="L107" t="str">
        <f>IF(A107="","",女子申込一覧表!AW9)</f>
        <v/>
      </c>
      <c r="M107" t="str">
        <f>IF(A107="","",TRIM(女子申込一覧表!I9)&amp;TRIM(女子申込一覧表!J9))</f>
        <v/>
      </c>
      <c r="N107" t="str">
        <f>IF(A107="","",女子申込一覧表!AH9)</f>
        <v/>
      </c>
    </row>
    <row r="108" spans="1:14">
      <c r="A108" t="str">
        <f>IF(女子申込一覧表!I10="","",女子申込一覧表!AR10)</f>
        <v/>
      </c>
      <c r="B108" t="str">
        <f t="shared" si="8"/>
        <v/>
      </c>
      <c r="C108" t="str">
        <f>IF(A108="","",女子申込一覧表!AV10)</f>
        <v/>
      </c>
      <c r="D108" t="str">
        <f>IF(A108="","",女子申込一覧表!BA10)</f>
        <v/>
      </c>
      <c r="E108" s="55" t="str">
        <f>IF(A108="","",女子申込一覧表!BY10)</f>
        <v/>
      </c>
      <c r="F108" t="str">
        <f>IF(A108="","",女子申込一覧表!G10)</f>
        <v/>
      </c>
      <c r="G108" t="str">
        <f>IF(A108="","",女子申込一覧表!AY10)</f>
        <v/>
      </c>
      <c r="H108" t="str">
        <f t="shared" si="6"/>
        <v/>
      </c>
      <c r="I108" t="str">
        <f t="shared" si="5"/>
        <v/>
      </c>
      <c r="J108" t="str">
        <f>IF(A108="","",女子申込一覧表!BJ10)</f>
        <v/>
      </c>
      <c r="K108" t="str">
        <f>IF(A108="","",女子申込一覧表!BH10)</f>
        <v/>
      </c>
      <c r="L108" t="str">
        <f>IF(A108="","",女子申込一覧表!AW10)</f>
        <v/>
      </c>
      <c r="M108" t="str">
        <f>IF(A108="","",TRIM(女子申込一覧表!I10)&amp;TRIM(女子申込一覧表!J10))</f>
        <v/>
      </c>
      <c r="N108" t="str">
        <f>IF(A108="","",女子申込一覧表!AH10)</f>
        <v/>
      </c>
    </row>
    <row r="109" spans="1:14">
      <c r="A109" t="str">
        <f>IF(女子申込一覧表!I11="","",女子申込一覧表!AR11)</f>
        <v/>
      </c>
      <c r="B109" t="str">
        <f t="shared" si="8"/>
        <v/>
      </c>
      <c r="C109" t="str">
        <f>IF(A109="","",女子申込一覧表!AV11)</f>
        <v/>
      </c>
      <c r="D109" t="str">
        <f>IF(A109="","",女子申込一覧表!BA11)</f>
        <v/>
      </c>
      <c r="E109" s="55" t="str">
        <f>IF(A109="","",女子申込一覧表!BY11)</f>
        <v/>
      </c>
      <c r="F109" t="str">
        <f>IF(A109="","",女子申込一覧表!G11)</f>
        <v/>
      </c>
      <c r="G109" t="str">
        <f>IF(A109="","",女子申込一覧表!AY11)</f>
        <v/>
      </c>
      <c r="H109" t="str">
        <f t="shared" si="6"/>
        <v/>
      </c>
      <c r="I109" t="str">
        <f t="shared" si="5"/>
        <v/>
      </c>
      <c r="J109" t="str">
        <f>IF(A109="","",女子申込一覧表!BJ11)</f>
        <v/>
      </c>
      <c r="K109" t="str">
        <f>IF(A109="","",女子申込一覧表!BH11)</f>
        <v/>
      </c>
      <c r="L109" t="str">
        <f>IF(A109="","",女子申込一覧表!AW11)</f>
        <v/>
      </c>
      <c r="M109" t="str">
        <f>IF(A109="","",TRIM(女子申込一覧表!I11)&amp;TRIM(女子申込一覧表!J11))</f>
        <v/>
      </c>
      <c r="N109" t="str">
        <f>IF(A109="","",女子申込一覧表!AH11)</f>
        <v/>
      </c>
    </row>
    <row r="110" spans="1:14">
      <c r="A110" t="str">
        <f>IF(女子申込一覧表!I12="","",女子申込一覧表!AR12)</f>
        <v/>
      </c>
      <c r="B110" t="str">
        <f t="shared" si="8"/>
        <v/>
      </c>
      <c r="C110" t="str">
        <f>IF(A110="","",女子申込一覧表!AV12)</f>
        <v/>
      </c>
      <c r="D110" t="str">
        <f>IF(A110="","",女子申込一覧表!BA12)</f>
        <v/>
      </c>
      <c r="E110" s="55" t="str">
        <f>IF(A110="","",女子申込一覧表!BY12)</f>
        <v/>
      </c>
      <c r="F110" t="str">
        <f>IF(A110="","",女子申込一覧表!G12)</f>
        <v/>
      </c>
      <c r="G110" t="str">
        <f>IF(A110="","",女子申込一覧表!AY12)</f>
        <v/>
      </c>
      <c r="H110" t="str">
        <f t="shared" si="6"/>
        <v/>
      </c>
      <c r="I110" t="str">
        <f t="shared" si="5"/>
        <v/>
      </c>
      <c r="J110" t="str">
        <f>IF(A110="","",女子申込一覧表!BJ12)</f>
        <v/>
      </c>
      <c r="K110" t="str">
        <f>IF(A110="","",女子申込一覧表!BH12)</f>
        <v/>
      </c>
      <c r="L110" t="str">
        <f>IF(A110="","",女子申込一覧表!AW12)</f>
        <v/>
      </c>
      <c r="M110" t="str">
        <f>IF(A110="","",TRIM(女子申込一覧表!I12)&amp;TRIM(女子申込一覧表!J12))</f>
        <v/>
      </c>
      <c r="N110" t="str">
        <f>IF(A110="","",女子申込一覧表!AH12)</f>
        <v/>
      </c>
    </row>
    <row r="111" spans="1:14">
      <c r="A111" t="str">
        <f>IF(女子申込一覧表!I13="","",女子申込一覧表!AR13)</f>
        <v/>
      </c>
      <c r="B111" t="str">
        <f t="shared" si="8"/>
        <v/>
      </c>
      <c r="C111" t="str">
        <f>IF(A111="","",女子申込一覧表!AV13)</f>
        <v/>
      </c>
      <c r="D111" t="str">
        <f>IF(A111="","",女子申込一覧表!BA13)</f>
        <v/>
      </c>
      <c r="E111" s="55" t="str">
        <f>IF(A111="","",女子申込一覧表!BY13)</f>
        <v/>
      </c>
      <c r="F111" t="str">
        <f>IF(A111="","",女子申込一覧表!G13)</f>
        <v/>
      </c>
      <c r="G111" t="str">
        <f>IF(A111="","",女子申込一覧表!AY13)</f>
        <v/>
      </c>
      <c r="H111" t="str">
        <f t="shared" si="6"/>
        <v/>
      </c>
      <c r="I111" t="str">
        <f t="shared" si="5"/>
        <v/>
      </c>
      <c r="J111" t="str">
        <f>IF(A111="","",女子申込一覧表!BJ13)</f>
        <v/>
      </c>
      <c r="K111" t="str">
        <f>IF(A111="","",女子申込一覧表!BH13)</f>
        <v/>
      </c>
      <c r="L111" t="str">
        <f>IF(A111="","",女子申込一覧表!AW13)</f>
        <v/>
      </c>
      <c r="M111" t="str">
        <f>IF(A111="","",TRIM(女子申込一覧表!I13)&amp;TRIM(女子申込一覧表!J13))</f>
        <v/>
      </c>
      <c r="N111" t="str">
        <f>IF(A111="","",女子申込一覧表!AH13)</f>
        <v/>
      </c>
    </row>
    <row r="112" spans="1:14">
      <c r="A112" t="str">
        <f>IF(女子申込一覧表!I14="","",女子申込一覧表!AR14)</f>
        <v/>
      </c>
      <c r="B112" t="str">
        <f t="shared" si="8"/>
        <v/>
      </c>
      <c r="C112" t="str">
        <f>IF(A112="","",女子申込一覧表!AV14)</f>
        <v/>
      </c>
      <c r="D112" t="str">
        <f>IF(A112="","",女子申込一覧表!BA14)</f>
        <v/>
      </c>
      <c r="E112" s="55" t="str">
        <f>IF(A112="","",女子申込一覧表!BY14)</f>
        <v/>
      </c>
      <c r="F112" t="str">
        <f>IF(A112="","",女子申込一覧表!G14)</f>
        <v/>
      </c>
      <c r="G112" t="str">
        <f>IF(A112="","",女子申込一覧表!AY14)</f>
        <v/>
      </c>
      <c r="H112" t="str">
        <f t="shared" si="6"/>
        <v/>
      </c>
      <c r="I112" t="str">
        <f t="shared" si="5"/>
        <v/>
      </c>
      <c r="J112" t="str">
        <f>IF(A112="","",女子申込一覧表!BJ14)</f>
        <v/>
      </c>
      <c r="K112" t="str">
        <f>IF(A112="","",女子申込一覧表!BH14)</f>
        <v/>
      </c>
      <c r="L112" t="str">
        <f>IF(A112="","",女子申込一覧表!AW14)</f>
        <v/>
      </c>
      <c r="M112" t="str">
        <f>IF(A112="","",TRIM(女子申込一覧表!I14)&amp;TRIM(女子申込一覧表!J14))</f>
        <v/>
      </c>
      <c r="N112" t="str">
        <f>IF(A112="","",女子申込一覧表!AH14)</f>
        <v/>
      </c>
    </row>
    <row r="113" spans="1:14">
      <c r="A113" t="str">
        <f>IF(女子申込一覧表!I15="","",女子申込一覧表!AR15)</f>
        <v/>
      </c>
      <c r="B113" t="str">
        <f t="shared" si="8"/>
        <v/>
      </c>
      <c r="C113" t="str">
        <f>IF(A113="","",女子申込一覧表!AV15)</f>
        <v/>
      </c>
      <c r="D113" t="str">
        <f>IF(A113="","",女子申込一覧表!BA15)</f>
        <v/>
      </c>
      <c r="E113" s="55" t="str">
        <f>IF(A113="","",女子申込一覧表!BY15)</f>
        <v/>
      </c>
      <c r="F113" t="str">
        <f>IF(A113="","",女子申込一覧表!G15)</f>
        <v/>
      </c>
      <c r="G113" t="str">
        <f>IF(A113="","",女子申込一覧表!AY15)</f>
        <v/>
      </c>
      <c r="H113" t="str">
        <f t="shared" si="6"/>
        <v/>
      </c>
      <c r="I113" t="str">
        <f t="shared" si="5"/>
        <v/>
      </c>
      <c r="J113" t="str">
        <f>IF(A113="","",女子申込一覧表!BJ15)</f>
        <v/>
      </c>
      <c r="K113" t="str">
        <f>IF(A113="","",女子申込一覧表!BH15)</f>
        <v/>
      </c>
      <c r="L113" t="str">
        <f>IF(A113="","",女子申込一覧表!AW15)</f>
        <v/>
      </c>
      <c r="M113" t="str">
        <f>IF(A113="","",TRIM(女子申込一覧表!I15)&amp;TRIM(女子申込一覧表!J15))</f>
        <v/>
      </c>
      <c r="N113" t="str">
        <f>IF(A113="","",女子申込一覧表!AH15)</f>
        <v/>
      </c>
    </row>
    <row r="114" spans="1:14">
      <c r="A114" t="str">
        <f>IF(女子申込一覧表!I16="","",女子申込一覧表!AR16)</f>
        <v/>
      </c>
      <c r="B114" t="str">
        <f t="shared" si="8"/>
        <v/>
      </c>
      <c r="C114" t="str">
        <f>IF(A114="","",女子申込一覧表!AV16)</f>
        <v/>
      </c>
      <c r="D114" t="str">
        <f>IF(A114="","",女子申込一覧表!BA16)</f>
        <v/>
      </c>
      <c r="E114" s="55" t="str">
        <f>IF(A114="","",女子申込一覧表!BY16)</f>
        <v/>
      </c>
      <c r="F114" t="str">
        <f>IF(A114="","",女子申込一覧表!G16)</f>
        <v/>
      </c>
      <c r="G114" t="str">
        <f>IF(A114="","",女子申込一覧表!AY16)</f>
        <v/>
      </c>
      <c r="H114" t="str">
        <f t="shared" si="6"/>
        <v/>
      </c>
      <c r="I114" t="str">
        <f t="shared" si="5"/>
        <v/>
      </c>
      <c r="J114" t="str">
        <f>IF(A114="","",女子申込一覧表!BJ16)</f>
        <v/>
      </c>
      <c r="K114" t="str">
        <f>IF(A114="","",女子申込一覧表!BH16)</f>
        <v/>
      </c>
      <c r="L114" t="str">
        <f>IF(A114="","",女子申込一覧表!AW16)</f>
        <v/>
      </c>
      <c r="M114" t="str">
        <f>IF(A114="","",TRIM(女子申込一覧表!I16)&amp;TRIM(女子申込一覧表!J16))</f>
        <v/>
      </c>
      <c r="N114" t="str">
        <f>IF(A114="","",女子申込一覧表!AH16)</f>
        <v/>
      </c>
    </row>
    <row r="115" spans="1:14">
      <c r="A115" t="str">
        <f>IF(女子申込一覧表!I17="","",女子申込一覧表!AR17)</f>
        <v/>
      </c>
      <c r="B115" t="str">
        <f t="shared" si="8"/>
        <v/>
      </c>
      <c r="C115" t="str">
        <f>IF(A115="","",女子申込一覧表!AV17)</f>
        <v/>
      </c>
      <c r="D115" t="str">
        <f>IF(A115="","",女子申込一覧表!BA17)</f>
        <v/>
      </c>
      <c r="E115" s="55" t="str">
        <f>IF(A115="","",女子申込一覧表!BY17)</f>
        <v/>
      </c>
      <c r="F115" t="str">
        <f>IF(A115="","",女子申込一覧表!G17)</f>
        <v/>
      </c>
      <c r="G115" t="str">
        <f>IF(A115="","",女子申込一覧表!AY17)</f>
        <v/>
      </c>
      <c r="H115" t="str">
        <f t="shared" si="6"/>
        <v/>
      </c>
      <c r="I115" t="str">
        <f t="shared" si="5"/>
        <v/>
      </c>
      <c r="J115" t="str">
        <f>IF(A115="","",女子申込一覧表!BJ17)</f>
        <v/>
      </c>
      <c r="K115" t="str">
        <f>IF(A115="","",女子申込一覧表!BH17)</f>
        <v/>
      </c>
      <c r="L115" t="str">
        <f>IF(A115="","",女子申込一覧表!AW17)</f>
        <v/>
      </c>
      <c r="M115" t="str">
        <f>IF(A115="","",TRIM(女子申込一覧表!I17)&amp;TRIM(女子申込一覧表!J17))</f>
        <v/>
      </c>
      <c r="N115" t="str">
        <f>IF(A115="","",女子申込一覧表!AH17)</f>
        <v/>
      </c>
    </row>
    <row r="116" spans="1:14">
      <c r="A116" t="str">
        <f>IF(女子申込一覧表!I18="","",女子申込一覧表!AR18)</f>
        <v/>
      </c>
      <c r="B116" t="str">
        <f t="shared" si="8"/>
        <v/>
      </c>
      <c r="C116" t="str">
        <f>IF(A116="","",女子申込一覧表!AV18)</f>
        <v/>
      </c>
      <c r="D116" t="str">
        <f>IF(A116="","",女子申込一覧表!BA18)</f>
        <v/>
      </c>
      <c r="E116" s="55" t="str">
        <f>IF(A116="","",女子申込一覧表!BY18)</f>
        <v/>
      </c>
      <c r="F116" t="str">
        <f>IF(A116="","",女子申込一覧表!G18)</f>
        <v/>
      </c>
      <c r="G116" t="str">
        <f>IF(A116="","",女子申込一覧表!AY18)</f>
        <v/>
      </c>
      <c r="H116" t="str">
        <f t="shared" si="6"/>
        <v/>
      </c>
      <c r="I116" t="str">
        <f t="shared" si="5"/>
        <v/>
      </c>
      <c r="J116" t="str">
        <f>IF(A116="","",女子申込一覧表!BJ18)</f>
        <v/>
      </c>
      <c r="K116" t="str">
        <f>IF(A116="","",女子申込一覧表!BH18)</f>
        <v/>
      </c>
      <c r="L116" t="str">
        <f>IF(A116="","",女子申込一覧表!AW18)</f>
        <v/>
      </c>
      <c r="M116" t="str">
        <f>IF(A116="","",TRIM(女子申込一覧表!I18)&amp;TRIM(女子申込一覧表!J18))</f>
        <v/>
      </c>
      <c r="N116" t="str">
        <f>IF(A116="","",女子申込一覧表!AH18)</f>
        <v/>
      </c>
    </row>
    <row r="117" spans="1:14">
      <c r="A117" t="str">
        <f>IF(女子申込一覧表!I19="","",女子申込一覧表!AR19)</f>
        <v/>
      </c>
      <c r="B117" t="str">
        <f t="shared" si="8"/>
        <v/>
      </c>
      <c r="C117" t="str">
        <f>IF(A117="","",女子申込一覧表!AV19)</f>
        <v/>
      </c>
      <c r="D117" t="str">
        <f>IF(A117="","",女子申込一覧表!BA19)</f>
        <v/>
      </c>
      <c r="E117" s="55" t="str">
        <f>IF(A117="","",女子申込一覧表!BY19)</f>
        <v/>
      </c>
      <c r="F117" t="str">
        <f>IF(A117="","",女子申込一覧表!G19)</f>
        <v/>
      </c>
      <c r="G117" t="str">
        <f>IF(A117="","",女子申込一覧表!AY19)</f>
        <v/>
      </c>
      <c r="H117" t="str">
        <f t="shared" si="6"/>
        <v/>
      </c>
      <c r="I117" t="str">
        <f t="shared" si="5"/>
        <v/>
      </c>
      <c r="J117" t="str">
        <f>IF(A117="","",女子申込一覧表!BJ19)</f>
        <v/>
      </c>
      <c r="K117" t="str">
        <f>IF(A117="","",女子申込一覧表!BH19)</f>
        <v/>
      </c>
      <c r="L117" t="str">
        <f>IF(A117="","",女子申込一覧表!AW19)</f>
        <v/>
      </c>
      <c r="M117" t="str">
        <f>IF(A117="","",TRIM(女子申込一覧表!I19)&amp;TRIM(女子申込一覧表!J19))</f>
        <v/>
      </c>
      <c r="N117" t="str">
        <f>IF(A117="","",女子申込一覧表!AH19)</f>
        <v/>
      </c>
    </row>
    <row r="118" spans="1:14">
      <c r="A118" t="str">
        <f>IF(女子申込一覧表!I20="","",女子申込一覧表!AR20)</f>
        <v/>
      </c>
      <c r="B118" t="str">
        <f t="shared" si="8"/>
        <v/>
      </c>
      <c r="C118" t="str">
        <f>IF(A118="","",女子申込一覧表!AV20)</f>
        <v/>
      </c>
      <c r="D118" t="str">
        <f>IF(A118="","",女子申込一覧表!BA20)</f>
        <v/>
      </c>
      <c r="E118" s="55" t="str">
        <f>IF(A118="","",女子申込一覧表!BY20)</f>
        <v/>
      </c>
      <c r="F118" t="str">
        <f>IF(A118="","",女子申込一覧表!G20)</f>
        <v/>
      </c>
      <c r="G118" t="str">
        <f>IF(A118="","",女子申込一覧表!AY20)</f>
        <v/>
      </c>
      <c r="H118" t="str">
        <f t="shared" si="6"/>
        <v/>
      </c>
      <c r="I118" t="str">
        <f t="shared" si="5"/>
        <v/>
      </c>
      <c r="J118" t="str">
        <f>IF(A118="","",女子申込一覧表!BJ20)</f>
        <v/>
      </c>
      <c r="K118" t="str">
        <f>IF(A118="","",女子申込一覧表!BH20)</f>
        <v/>
      </c>
      <c r="L118" t="str">
        <f>IF(A118="","",女子申込一覧表!AW20)</f>
        <v/>
      </c>
      <c r="M118" t="str">
        <f>IF(A118="","",TRIM(女子申込一覧表!I20)&amp;TRIM(女子申込一覧表!J20))</f>
        <v/>
      </c>
      <c r="N118" t="str">
        <f>IF(A118="","",女子申込一覧表!AH20)</f>
        <v/>
      </c>
    </row>
    <row r="119" spans="1:14">
      <c r="A119" t="str">
        <f>IF(女子申込一覧表!I21="","",女子申込一覧表!AR21)</f>
        <v/>
      </c>
      <c r="B119" t="str">
        <f t="shared" si="8"/>
        <v/>
      </c>
      <c r="C119" t="str">
        <f>IF(A119="","",女子申込一覧表!AV21)</f>
        <v/>
      </c>
      <c r="D119" t="str">
        <f>IF(A119="","",女子申込一覧表!BA21)</f>
        <v/>
      </c>
      <c r="E119" s="55" t="str">
        <f>IF(A119="","",女子申込一覧表!BY21)</f>
        <v/>
      </c>
      <c r="F119" t="str">
        <f>IF(A119="","",女子申込一覧表!G21)</f>
        <v/>
      </c>
      <c r="G119" t="str">
        <f>IF(A119="","",女子申込一覧表!AY21)</f>
        <v/>
      </c>
      <c r="H119" t="str">
        <f t="shared" si="6"/>
        <v/>
      </c>
      <c r="I119" t="str">
        <f t="shared" si="5"/>
        <v/>
      </c>
      <c r="J119" t="str">
        <f>IF(A119="","",女子申込一覧表!BJ21)</f>
        <v/>
      </c>
      <c r="K119" t="str">
        <f>IF(A119="","",女子申込一覧表!BH21)</f>
        <v/>
      </c>
      <c r="L119" t="str">
        <f>IF(A119="","",女子申込一覧表!AW21)</f>
        <v/>
      </c>
      <c r="M119" t="str">
        <f>IF(A119="","",TRIM(女子申込一覧表!I21)&amp;TRIM(女子申込一覧表!J21))</f>
        <v/>
      </c>
      <c r="N119" t="str">
        <f>IF(A119="","",女子申込一覧表!AH21)</f>
        <v/>
      </c>
    </row>
    <row r="120" spans="1:14">
      <c r="A120" t="str">
        <f>IF(女子申込一覧表!I22="","",女子申込一覧表!AR22)</f>
        <v/>
      </c>
      <c r="B120" t="str">
        <f t="shared" si="8"/>
        <v/>
      </c>
      <c r="C120" t="str">
        <f>IF(A120="","",女子申込一覧表!AV22)</f>
        <v/>
      </c>
      <c r="D120" t="str">
        <f>IF(A120="","",女子申込一覧表!BA22)</f>
        <v/>
      </c>
      <c r="E120" s="55" t="str">
        <f>IF(A120="","",女子申込一覧表!BY22)</f>
        <v/>
      </c>
      <c r="F120" t="str">
        <f>IF(A120="","",女子申込一覧表!G22)</f>
        <v/>
      </c>
      <c r="G120" t="str">
        <f>IF(A120="","",女子申込一覧表!AY22)</f>
        <v/>
      </c>
      <c r="H120" t="str">
        <f t="shared" si="6"/>
        <v/>
      </c>
      <c r="I120" t="str">
        <f t="shared" si="5"/>
        <v/>
      </c>
      <c r="J120" t="str">
        <f>IF(A120="","",女子申込一覧表!BJ22)</f>
        <v/>
      </c>
      <c r="K120" t="str">
        <f>IF(A120="","",女子申込一覧表!BH22)</f>
        <v/>
      </c>
      <c r="L120" t="str">
        <f>IF(A120="","",女子申込一覧表!AW22)</f>
        <v/>
      </c>
      <c r="M120" t="str">
        <f>IF(A120="","",TRIM(女子申込一覧表!I22)&amp;TRIM(女子申込一覧表!J22))</f>
        <v/>
      </c>
      <c r="N120" t="str">
        <f>IF(A120="","",女子申込一覧表!AH22)</f>
        <v/>
      </c>
    </row>
    <row r="121" spans="1:14">
      <c r="A121" t="str">
        <f>IF(女子申込一覧表!I23="","",女子申込一覧表!AR23)</f>
        <v/>
      </c>
      <c r="B121" t="str">
        <f t="shared" si="8"/>
        <v/>
      </c>
      <c r="C121" t="str">
        <f>IF(A121="","",女子申込一覧表!AV23)</f>
        <v/>
      </c>
      <c r="D121" t="str">
        <f>IF(A121="","",女子申込一覧表!BA23)</f>
        <v/>
      </c>
      <c r="E121" s="55" t="str">
        <f>IF(A121="","",女子申込一覧表!BY23)</f>
        <v/>
      </c>
      <c r="F121" t="str">
        <f>IF(A121="","",女子申込一覧表!G23)</f>
        <v/>
      </c>
      <c r="G121" t="str">
        <f>IF(A121="","",女子申込一覧表!AY23)</f>
        <v/>
      </c>
      <c r="H121" t="str">
        <f t="shared" si="6"/>
        <v/>
      </c>
      <c r="I121" t="str">
        <f t="shared" si="5"/>
        <v/>
      </c>
      <c r="J121" t="str">
        <f>IF(A121="","",女子申込一覧表!BJ23)</f>
        <v/>
      </c>
      <c r="K121" t="str">
        <f>IF(A121="","",女子申込一覧表!BH23)</f>
        <v/>
      </c>
      <c r="L121" t="str">
        <f>IF(A121="","",女子申込一覧表!AW23)</f>
        <v/>
      </c>
      <c r="M121" t="str">
        <f>IF(A121="","",TRIM(女子申込一覧表!I23)&amp;TRIM(女子申込一覧表!J23))</f>
        <v/>
      </c>
      <c r="N121" t="str">
        <f>IF(A121="","",女子申込一覧表!AH23)</f>
        <v/>
      </c>
    </row>
    <row r="122" spans="1:14">
      <c r="A122" t="str">
        <f>IF(女子申込一覧表!I24="","",女子申込一覧表!AR24)</f>
        <v/>
      </c>
      <c r="B122" t="str">
        <f t="shared" si="8"/>
        <v/>
      </c>
      <c r="C122" t="str">
        <f>IF(A122="","",女子申込一覧表!AV24)</f>
        <v/>
      </c>
      <c r="D122" t="str">
        <f>IF(A122="","",女子申込一覧表!BA24)</f>
        <v/>
      </c>
      <c r="E122" s="55" t="str">
        <f>IF(A122="","",女子申込一覧表!BY24)</f>
        <v/>
      </c>
      <c r="F122" t="str">
        <f>IF(A122="","",女子申込一覧表!G24)</f>
        <v/>
      </c>
      <c r="G122" t="str">
        <f>IF(A122="","",女子申込一覧表!AY24)</f>
        <v/>
      </c>
      <c r="H122" t="str">
        <f t="shared" si="6"/>
        <v/>
      </c>
      <c r="I122" t="str">
        <f t="shared" si="5"/>
        <v/>
      </c>
      <c r="J122" t="str">
        <f>IF(A122="","",女子申込一覧表!BJ24)</f>
        <v/>
      </c>
      <c r="K122" t="str">
        <f>IF(A122="","",女子申込一覧表!BH24)</f>
        <v/>
      </c>
      <c r="L122" t="str">
        <f>IF(A122="","",女子申込一覧表!AW24)</f>
        <v/>
      </c>
      <c r="M122" t="str">
        <f>IF(A122="","",TRIM(女子申込一覧表!I24)&amp;TRIM(女子申込一覧表!J24))</f>
        <v/>
      </c>
      <c r="N122" t="str">
        <f>IF(A122="","",女子申込一覧表!AH24)</f>
        <v/>
      </c>
    </row>
    <row r="123" spans="1:14">
      <c r="A123" t="str">
        <f>IF(女子申込一覧表!I25="","",女子申込一覧表!AR25)</f>
        <v/>
      </c>
      <c r="B123" t="str">
        <f t="shared" si="8"/>
        <v/>
      </c>
      <c r="C123" t="str">
        <f>IF(A123="","",女子申込一覧表!AV25)</f>
        <v/>
      </c>
      <c r="D123" t="str">
        <f>IF(A123="","",女子申込一覧表!BA25)</f>
        <v/>
      </c>
      <c r="E123" s="55" t="str">
        <f>IF(A123="","",女子申込一覧表!BY25)</f>
        <v/>
      </c>
      <c r="F123" t="str">
        <f>IF(A123="","",女子申込一覧表!G25)</f>
        <v/>
      </c>
      <c r="G123" t="str">
        <f>IF(A123="","",女子申込一覧表!AY25)</f>
        <v/>
      </c>
      <c r="H123" t="str">
        <f t="shared" si="6"/>
        <v/>
      </c>
      <c r="I123" t="str">
        <f t="shared" si="5"/>
        <v/>
      </c>
      <c r="J123" t="str">
        <f>IF(A123="","",女子申込一覧表!BJ25)</f>
        <v/>
      </c>
      <c r="K123" t="str">
        <f>IF(A123="","",女子申込一覧表!BH25)</f>
        <v/>
      </c>
      <c r="L123" t="str">
        <f>IF(A123="","",女子申込一覧表!AW25)</f>
        <v/>
      </c>
      <c r="M123" t="str">
        <f>IF(A123="","",TRIM(女子申込一覧表!I25)&amp;TRIM(女子申込一覧表!J25))</f>
        <v/>
      </c>
      <c r="N123" t="str">
        <f>IF(A123="","",女子申込一覧表!AH25)</f>
        <v/>
      </c>
    </row>
    <row r="124" spans="1:14">
      <c r="A124" t="str">
        <f>IF(女子申込一覧表!I26="","",女子申込一覧表!AR26)</f>
        <v/>
      </c>
      <c r="B124" t="str">
        <f t="shared" si="8"/>
        <v/>
      </c>
      <c r="C124" t="str">
        <f>IF(A124="","",女子申込一覧表!AV26)</f>
        <v/>
      </c>
      <c r="D124" t="str">
        <f>IF(A124="","",女子申込一覧表!BA26)</f>
        <v/>
      </c>
      <c r="E124" s="55" t="str">
        <f>IF(A124="","",女子申込一覧表!BY26)</f>
        <v/>
      </c>
      <c r="F124" t="str">
        <f>IF(A124="","",女子申込一覧表!G26)</f>
        <v/>
      </c>
      <c r="G124" t="str">
        <f>IF(A124="","",女子申込一覧表!AY26)</f>
        <v/>
      </c>
      <c r="H124" t="str">
        <f t="shared" si="6"/>
        <v/>
      </c>
      <c r="I124" t="str">
        <f t="shared" si="5"/>
        <v/>
      </c>
      <c r="J124" t="str">
        <f>IF(A124="","",女子申込一覧表!BJ26)</f>
        <v/>
      </c>
      <c r="K124" t="str">
        <f>IF(A124="","",女子申込一覧表!BH26)</f>
        <v/>
      </c>
      <c r="L124" t="str">
        <f>IF(A124="","",女子申込一覧表!AW26)</f>
        <v/>
      </c>
      <c r="M124" t="str">
        <f>IF(A124="","",TRIM(女子申込一覧表!I26)&amp;TRIM(女子申込一覧表!J26))</f>
        <v/>
      </c>
      <c r="N124" t="str">
        <f>IF(A124="","",女子申込一覧表!AH26)</f>
        <v/>
      </c>
    </row>
    <row r="125" spans="1:14">
      <c r="A125" t="str">
        <f>IF(女子申込一覧表!I27="","",女子申込一覧表!AR27)</f>
        <v/>
      </c>
      <c r="B125" t="str">
        <f t="shared" si="8"/>
        <v/>
      </c>
      <c r="C125" t="str">
        <f>IF(A125="","",女子申込一覧表!AV27)</f>
        <v/>
      </c>
      <c r="D125" t="str">
        <f>IF(A125="","",女子申込一覧表!BA27)</f>
        <v/>
      </c>
      <c r="E125" s="55" t="str">
        <f>IF(A125="","",女子申込一覧表!BY27)</f>
        <v/>
      </c>
      <c r="F125" t="str">
        <f>IF(A125="","",女子申込一覧表!G27)</f>
        <v/>
      </c>
      <c r="G125" t="str">
        <f>IF(A125="","",女子申込一覧表!AY27)</f>
        <v/>
      </c>
      <c r="H125" t="str">
        <f t="shared" si="6"/>
        <v/>
      </c>
      <c r="I125" t="str">
        <f t="shared" si="5"/>
        <v/>
      </c>
      <c r="J125" t="str">
        <f>IF(A125="","",女子申込一覧表!BJ27)</f>
        <v/>
      </c>
      <c r="K125" t="str">
        <f>IF(A125="","",女子申込一覧表!BH27)</f>
        <v/>
      </c>
      <c r="L125" t="str">
        <f>IF(A125="","",女子申込一覧表!AW27)</f>
        <v/>
      </c>
      <c r="M125" t="str">
        <f>IF(A125="","",TRIM(女子申込一覧表!I27)&amp;TRIM(女子申込一覧表!J27))</f>
        <v/>
      </c>
      <c r="N125" t="str">
        <f>IF(A125="","",女子申込一覧表!AH27)</f>
        <v/>
      </c>
    </row>
    <row r="126" spans="1:14">
      <c r="A126" t="str">
        <f>IF(女子申込一覧表!I28="","",女子申込一覧表!AR28)</f>
        <v/>
      </c>
      <c r="B126" t="str">
        <f t="shared" si="8"/>
        <v/>
      </c>
      <c r="C126" t="str">
        <f>IF(A126="","",女子申込一覧表!AV28)</f>
        <v/>
      </c>
      <c r="D126" t="str">
        <f>IF(A126="","",女子申込一覧表!BA28)</f>
        <v/>
      </c>
      <c r="E126" s="55" t="str">
        <f>IF(A126="","",女子申込一覧表!BY28)</f>
        <v/>
      </c>
      <c r="F126" t="str">
        <f>IF(A126="","",女子申込一覧表!G28)</f>
        <v/>
      </c>
      <c r="G126" t="str">
        <f>IF(A126="","",女子申込一覧表!AY28)</f>
        <v/>
      </c>
      <c r="H126" t="str">
        <f t="shared" si="6"/>
        <v/>
      </c>
      <c r="I126" t="str">
        <f t="shared" si="5"/>
        <v/>
      </c>
      <c r="J126" t="str">
        <f>IF(A126="","",女子申込一覧表!BJ28)</f>
        <v/>
      </c>
      <c r="K126" t="str">
        <f>IF(A126="","",女子申込一覧表!BH28)</f>
        <v/>
      </c>
      <c r="L126" t="str">
        <f>IF(A126="","",女子申込一覧表!AW28)</f>
        <v/>
      </c>
      <c r="M126" t="str">
        <f>IF(A126="","",TRIM(女子申込一覧表!I28)&amp;TRIM(女子申込一覧表!J28))</f>
        <v/>
      </c>
      <c r="N126" t="str">
        <f>IF(A126="","",女子申込一覧表!AH28)</f>
        <v/>
      </c>
    </row>
    <row r="127" spans="1:14">
      <c r="A127" t="str">
        <f>IF(女子申込一覧表!I29="","",女子申込一覧表!AR29)</f>
        <v/>
      </c>
      <c r="B127" t="str">
        <f t="shared" si="8"/>
        <v/>
      </c>
      <c r="C127" t="str">
        <f>IF(A127="","",女子申込一覧表!AV29)</f>
        <v/>
      </c>
      <c r="D127" t="str">
        <f>IF(A127="","",女子申込一覧表!BA29)</f>
        <v/>
      </c>
      <c r="E127" s="55" t="str">
        <f>IF(A127="","",女子申込一覧表!BY29)</f>
        <v/>
      </c>
      <c r="F127" t="str">
        <f>IF(A127="","",女子申込一覧表!G29)</f>
        <v/>
      </c>
      <c r="G127" t="str">
        <f>IF(A127="","",女子申込一覧表!AY29)</f>
        <v/>
      </c>
      <c r="H127" t="str">
        <f t="shared" si="6"/>
        <v/>
      </c>
      <c r="I127" t="str">
        <f t="shared" si="5"/>
        <v/>
      </c>
      <c r="J127" t="str">
        <f>IF(A127="","",女子申込一覧表!BJ29)</f>
        <v/>
      </c>
      <c r="K127" t="str">
        <f>IF(A127="","",女子申込一覧表!BH29)</f>
        <v/>
      </c>
      <c r="L127" t="str">
        <f>IF(A127="","",女子申込一覧表!AW29)</f>
        <v/>
      </c>
      <c r="M127" t="str">
        <f>IF(A127="","",TRIM(女子申込一覧表!I29)&amp;TRIM(女子申込一覧表!J29))</f>
        <v/>
      </c>
      <c r="N127" t="str">
        <f>IF(A127="","",女子申込一覧表!AH29)</f>
        <v/>
      </c>
    </row>
    <row r="128" spans="1:14">
      <c r="A128" t="str">
        <f>IF(女子申込一覧表!I30="","",女子申込一覧表!AR30)</f>
        <v/>
      </c>
      <c r="B128" t="str">
        <f t="shared" si="8"/>
        <v/>
      </c>
      <c r="C128" t="str">
        <f>IF(A128="","",女子申込一覧表!AV30)</f>
        <v/>
      </c>
      <c r="D128" t="str">
        <f>IF(A128="","",女子申込一覧表!BA30)</f>
        <v/>
      </c>
      <c r="E128" s="55" t="str">
        <f>IF(A128="","",女子申込一覧表!BY30)</f>
        <v/>
      </c>
      <c r="F128" t="str">
        <f>IF(A128="","",女子申込一覧表!G30)</f>
        <v/>
      </c>
      <c r="G128" t="str">
        <f>IF(A128="","",女子申込一覧表!AY30)</f>
        <v/>
      </c>
      <c r="H128" t="str">
        <f t="shared" si="6"/>
        <v/>
      </c>
      <c r="I128" t="str">
        <f t="shared" si="5"/>
        <v/>
      </c>
      <c r="J128" t="str">
        <f>IF(A128="","",女子申込一覧表!BJ30)</f>
        <v/>
      </c>
      <c r="K128" t="str">
        <f>IF(A128="","",女子申込一覧表!BH30)</f>
        <v/>
      </c>
      <c r="L128" t="str">
        <f>IF(A128="","",女子申込一覧表!AW30)</f>
        <v/>
      </c>
      <c r="M128" t="str">
        <f>IF(A128="","",TRIM(女子申込一覧表!I30)&amp;TRIM(女子申込一覧表!J30))</f>
        <v/>
      </c>
      <c r="N128" t="str">
        <f>IF(A128="","",女子申込一覧表!AH30)</f>
        <v/>
      </c>
    </row>
    <row r="129" spans="1:14">
      <c r="A129" t="str">
        <f>IF(女子申込一覧表!I31="","",女子申込一覧表!AR31)</f>
        <v/>
      </c>
      <c r="B129" t="str">
        <f t="shared" si="8"/>
        <v/>
      </c>
      <c r="C129" t="str">
        <f>IF(A129="","",女子申込一覧表!AV31)</f>
        <v/>
      </c>
      <c r="D129" t="str">
        <f>IF(A129="","",女子申込一覧表!BA31)</f>
        <v/>
      </c>
      <c r="E129" s="55" t="str">
        <f>IF(A129="","",女子申込一覧表!BY31)</f>
        <v/>
      </c>
      <c r="F129" t="str">
        <f>IF(A129="","",女子申込一覧表!G31)</f>
        <v/>
      </c>
      <c r="G129" t="str">
        <f>IF(A129="","",女子申込一覧表!AY31)</f>
        <v/>
      </c>
      <c r="H129" t="str">
        <f t="shared" si="6"/>
        <v/>
      </c>
      <c r="I129" t="str">
        <f t="shared" si="5"/>
        <v/>
      </c>
      <c r="J129" t="str">
        <f>IF(A129="","",女子申込一覧表!BJ31)</f>
        <v/>
      </c>
      <c r="K129" t="str">
        <f>IF(A129="","",女子申込一覧表!BH31)</f>
        <v/>
      </c>
      <c r="L129" t="str">
        <f>IF(A129="","",女子申込一覧表!AW31)</f>
        <v/>
      </c>
      <c r="M129" t="str">
        <f>IF(A129="","",TRIM(女子申込一覧表!I31)&amp;TRIM(女子申込一覧表!J31))</f>
        <v/>
      </c>
      <c r="N129" t="str">
        <f>IF(A129="","",女子申込一覧表!AH31)</f>
        <v/>
      </c>
    </row>
    <row r="130" spans="1:14">
      <c r="A130" t="str">
        <f>IF(女子申込一覧表!I32="","",女子申込一覧表!AR32)</f>
        <v/>
      </c>
      <c r="B130" t="str">
        <f t="shared" si="8"/>
        <v/>
      </c>
      <c r="C130" t="str">
        <f>IF(A130="","",女子申込一覧表!AV32)</f>
        <v/>
      </c>
      <c r="D130" t="str">
        <f>IF(A130="","",女子申込一覧表!BA32)</f>
        <v/>
      </c>
      <c r="E130" s="55" t="str">
        <f>IF(A130="","",女子申込一覧表!BY32)</f>
        <v/>
      </c>
      <c r="F130" t="str">
        <f>IF(A130="","",女子申込一覧表!G32)</f>
        <v/>
      </c>
      <c r="G130" t="str">
        <f>IF(A130="","",女子申込一覧表!AY32)</f>
        <v/>
      </c>
      <c r="H130" t="str">
        <f t="shared" si="6"/>
        <v/>
      </c>
      <c r="I130" t="str">
        <f t="shared" si="5"/>
        <v/>
      </c>
      <c r="J130" t="str">
        <f>IF(A130="","",女子申込一覧表!BJ32)</f>
        <v/>
      </c>
      <c r="K130" t="str">
        <f>IF(A130="","",女子申込一覧表!BH32)</f>
        <v/>
      </c>
      <c r="L130" t="str">
        <f>IF(A130="","",女子申込一覧表!AW32)</f>
        <v/>
      </c>
      <c r="M130" t="str">
        <f>IF(A130="","",TRIM(女子申込一覧表!I32)&amp;TRIM(女子申込一覧表!J32))</f>
        <v/>
      </c>
      <c r="N130" t="str">
        <f>IF(A130="","",女子申込一覧表!AH32)</f>
        <v/>
      </c>
    </row>
    <row r="131" spans="1:14">
      <c r="A131" t="str">
        <f>IF(女子申込一覧表!I33="","",女子申込一覧表!AR33)</f>
        <v/>
      </c>
      <c r="B131" t="str">
        <f t="shared" si="8"/>
        <v/>
      </c>
      <c r="C131" t="str">
        <f>IF(A131="","",女子申込一覧表!AV33)</f>
        <v/>
      </c>
      <c r="D131" t="str">
        <f>IF(A131="","",女子申込一覧表!BA33)</f>
        <v/>
      </c>
      <c r="E131" s="55" t="str">
        <f>IF(A131="","",女子申込一覧表!BY33)</f>
        <v/>
      </c>
      <c r="F131" t="str">
        <f>IF(A131="","",女子申込一覧表!G33)</f>
        <v/>
      </c>
      <c r="G131" t="str">
        <f>IF(A131="","",女子申込一覧表!AY33)</f>
        <v/>
      </c>
      <c r="H131" t="str">
        <f t="shared" si="6"/>
        <v/>
      </c>
      <c r="I131" t="str">
        <f t="shared" ref="I131:I194" si="9">IF(A131="","",0)</f>
        <v/>
      </c>
      <c r="J131" t="str">
        <f>IF(A131="","",女子申込一覧表!BJ33)</f>
        <v/>
      </c>
      <c r="K131" t="str">
        <f>IF(A131="","",女子申込一覧表!BH33)</f>
        <v/>
      </c>
      <c r="L131" t="str">
        <f>IF(A131="","",女子申込一覧表!AW33)</f>
        <v/>
      </c>
      <c r="M131" t="str">
        <f>IF(A131="","",TRIM(女子申込一覧表!I33)&amp;TRIM(女子申込一覧表!J33))</f>
        <v/>
      </c>
      <c r="N131" t="str">
        <f>IF(A131="","",女子申込一覧表!AH33)</f>
        <v/>
      </c>
    </row>
    <row r="132" spans="1:14">
      <c r="A132" t="str">
        <f>IF(女子申込一覧表!I34="","",女子申込一覧表!AR34)</f>
        <v/>
      </c>
      <c r="B132" t="str">
        <f t="shared" si="8"/>
        <v/>
      </c>
      <c r="C132" t="str">
        <f>IF(A132="","",女子申込一覧表!AV34)</f>
        <v/>
      </c>
      <c r="D132" t="str">
        <f>IF(A132="","",女子申込一覧表!BA34)</f>
        <v/>
      </c>
      <c r="E132" s="55" t="str">
        <f>IF(A132="","",女子申込一覧表!BY34)</f>
        <v/>
      </c>
      <c r="F132" t="str">
        <f>IF(A132="","",女子申込一覧表!G34)</f>
        <v/>
      </c>
      <c r="G132" t="str">
        <f>IF(A132="","",女子申込一覧表!AY34)</f>
        <v/>
      </c>
      <c r="H132" t="str">
        <f t="shared" si="6"/>
        <v/>
      </c>
      <c r="I132" t="str">
        <f t="shared" si="9"/>
        <v/>
      </c>
      <c r="J132" t="str">
        <f>IF(A132="","",女子申込一覧表!BJ34)</f>
        <v/>
      </c>
      <c r="K132" t="str">
        <f>IF(A132="","",女子申込一覧表!BH34)</f>
        <v/>
      </c>
      <c r="L132" t="str">
        <f>IF(A132="","",女子申込一覧表!AW34)</f>
        <v/>
      </c>
      <c r="M132" t="str">
        <f>IF(A132="","",TRIM(女子申込一覧表!I34)&amp;TRIM(女子申込一覧表!J34))</f>
        <v/>
      </c>
      <c r="N132" t="str">
        <f>IF(A132="","",女子申込一覧表!AH34)</f>
        <v/>
      </c>
    </row>
    <row r="133" spans="1:14">
      <c r="A133" t="str">
        <f>IF(女子申込一覧表!I35="","",女子申込一覧表!AR35)</f>
        <v/>
      </c>
      <c r="B133" t="str">
        <f t="shared" si="8"/>
        <v/>
      </c>
      <c r="C133" t="str">
        <f>IF(A133="","",女子申込一覧表!AV35)</f>
        <v/>
      </c>
      <c r="D133" t="str">
        <f>IF(A133="","",女子申込一覧表!BA35)</f>
        <v/>
      </c>
      <c r="E133" s="55" t="str">
        <f>IF(A133="","",女子申込一覧表!BY35)</f>
        <v/>
      </c>
      <c r="F133" t="str">
        <f>IF(A133="","",女子申込一覧表!G35)</f>
        <v/>
      </c>
      <c r="G133" t="str">
        <f>IF(A133="","",女子申込一覧表!AY35)</f>
        <v/>
      </c>
      <c r="H133" t="str">
        <f t="shared" si="6"/>
        <v/>
      </c>
      <c r="I133" t="str">
        <f t="shared" si="9"/>
        <v/>
      </c>
      <c r="J133" t="str">
        <f>IF(A133="","",女子申込一覧表!BJ35)</f>
        <v/>
      </c>
      <c r="K133" t="str">
        <f>IF(A133="","",女子申込一覧表!BH35)</f>
        <v/>
      </c>
      <c r="L133" t="str">
        <f>IF(A133="","",女子申込一覧表!AW35)</f>
        <v/>
      </c>
      <c r="M133" t="str">
        <f>IF(A133="","",TRIM(女子申込一覧表!I35)&amp;TRIM(女子申込一覧表!J35))</f>
        <v/>
      </c>
      <c r="N133" t="str">
        <f>IF(A133="","",女子申込一覧表!AH35)</f>
        <v/>
      </c>
    </row>
    <row r="134" spans="1:14">
      <c r="A134" t="str">
        <f>IF(女子申込一覧表!I36="","",女子申込一覧表!AR36)</f>
        <v/>
      </c>
      <c r="B134" t="str">
        <f t="shared" si="8"/>
        <v/>
      </c>
      <c r="C134" t="str">
        <f>IF(A134="","",女子申込一覧表!AV36)</f>
        <v/>
      </c>
      <c r="D134" t="str">
        <f>IF(A134="","",女子申込一覧表!BA36)</f>
        <v/>
      </c>
      <c r="E134" s="55" t="str">
        <f>IF(A134="","",女子申込一覧表!BY36)</f>
        <v/>
      </c>
      <c r="F134" t="str">
        <f>IF(A134="","",女子申込一覧表!G36)</f>
        <v/>
      </c>
      <c r="G134" t="str">
        <f>IF(A134="","",女子申込一覧表!AY36)</f>
        <v/>
      </c>
      <c r="H134" t="str">
        <f t="shared" ref="H134:H197" si="10">IF(A134="","",5)</f>
        <v/>
      </c>
      <c r="I134" t="str">
        <f t="shared" si="9"/>
        <v/>
      </c>
      <c r="J134" t="str">
        <f>IF(A134="","",女子申込一覧表!BJ36)</f>
        <v/>
      </c>
      <c r="K134" t="str">
        <f>IF(A134="","",女子申込一覧表!BH36)</f>
        <v/>
      </c>
      <c r="L134" t="str">
        <f>IF(A134="","",女子申込一覧表!AW36)</f>
        <v/>
      </c>
      <c r="M134" t="str">
        <f>IF(A134="","",TRIM(女子申込一覧表!I36)&amp;TRIM(女子申込一覧表!J36))</f>
        <v/>
      </c>
      <c r="N134" t="str">
        <f>IF(A134="","",女子申込一覧表!AH36)</f>
        <v/>
      </c>
    </row>
    <row r="135" spans="1:14">
      <c r="A135" t="str">
        <f>IF(女子申込一覧表!I37="","",女子申込一覧表!AR37)</f>
        <v/>
      </c>
      <c r="B135" t="str">
        <f t="shared" si="8"/>
        <v/>
      </c>
      <c r="C135" t="str">
        <f>IF(A135="","",女子申込一覧表!AV37)</f>
        <v/>
      </c>
      <c r="D135" t="str">
        <f>IF(A135="","",女子申込一覧表!BA37)</f>
        <v/>
      </c>
      <c r="E135" s="55" t="str">
        <f>IF(A135="","",女子申込一覧表!BY37)</f>
        <v/>
      </c>
      <c r="F135" t="str">
        <f>IF(A135="","",女子申込一覧表!G37)</f>
        <v/>
      </c>
      <c r="G135" t="str">
        <f>IF(A135="","",女子申込一覧表!AY37)</f>
        <v/>
      </c>
      <c r="H135" t="str">
        <f t="shared" si="10"/>
        <v/>
      </c>
      <c r="I135" t="str">
        <f t="shared" si="9"/>
        <v/>
      </c>
      <c r="J135" t="str">
        <f>IF(A135="","",女子申込一覧表!BJ37)</f>
        <v/>
      </c>
      <c r="K135" t="str">
        <f>IF(A135="","",女子申込一覧表!BH37)</f>
        <v/>
      </c>
      <c r="L135" t="str">
        <f>IF(A135="","",女子申込一覧表!AW37)</f>
        <v/>
      </c>
      <c r="M135" t="str">
        <f>IF(A135="","",TRIM(女子申込一覧表!I37)&amp;TRIM(女子申込一覧表!J37))</f>
        <v/>
      </c>
      <c r="N135" t="str">
        <f>IF(A135="","",女子申込一覧表!AH37)</f>
        <v/>
      </c>
    </row>
    <row r="136" spans="1:14">
      <c r="A136" t="str">
        <f>IF(女子申込一覧表!I38="","",女子申込一覧表!AR38)</f>
        <v/>
      </c>
      <c r="B136" t="str">
        <f t="shared" si="8"/>
        <v/>
      </c>
      <c r="C136" t="str">
        <f>IF(A136="","",女子申込一覧表!AV38)</f>
        <v/>
      </c>
      <c r="D136" t="str">
        <f>IF(A136="","",女子申込一覧表!BA38)</f>
        <v/>
      </c>
      <c r="E136" s="55" t="str">
        <f>IF(A136="","",女子申込一覧表!BY38)</f>
        <v/>
      </c>
      <c r="F136" t="str">
        <f>IF(A136="","",女子申込一覧表!G38)</f>
        <v/>
      </c>
      <c r="G136" t="str">
        <f>IF(A136="","",女子申込一覧表!AY38)</f>
        <v/>
      </c>
      <c r="H136" t="str">
        <f t="shared" si="10"/>
        <v/>
      </c>
      <c r="I136" t="str">
        <f t="shared" si="9"/>
        <v/>
      </c>
      <c r="J136" t="str">
        <f>IF(A136="","",女子申込一覧表!BJ38)</f>
        <v/>
      </c>
      <c r="K136" t="str">
        <f>IF(A136="","",女子申込一覧表!BH38)</f>
        <v/>
      </c>
      <c r="L136" t="str">
        <f>IF(A136="","",女子申込一覧表!AW38)</f>
        <v/>
      </c>
      <c r="M136" t="str">
        <f>IF(A136="","",TRIM(女子申込一覧表!I38)&amp;TRIM(女子申込一覧表!J38))</f>
        <v/>
      </c>
      <c r="N136" t="str">
        <f>IF(A136="","",女子申込一覧表!AH38)</f>
        <v/>
      </c>
    </row>
    <row r="137" spans="1:14">
      <c r="A137" t="str">
        <f>IF(女子申込一覧表!I39="","",女子申込一覧表!AR39)</f>
        <v/>
      </c>
      <c r="B137" t="str">
        <f t="shared" si="8"/>
        <v/>
      </c>
      <c r="C137" t="str">
        <f>IF(A137="","",女子申込一覧表!AV39)</f>
        <v/>
      </c>
      <c r="D137" t="str">
        <f>IF(A137="","",女子申込一覧表!BA39)</f>
        <v/>
      </c>
      <c r="E137" s="55" t="str">
        <f>IF(A137="","",女子申込一覧表!BY39)</f>
        <v/>
      </c>
      <c r="F137" t="str">
        <f>IF(A137="","",女子申込一覧表!G39)</f>
        <v/>
      </c>
      <c r="G137" t="str">
        <f>IF(A137="","",女子申込一覧表!AY39)</f>
        <v/>
      </c>
      <c r="H137" t="str">
        <f t="shared" si="10"/>
        <v/>
      </c>
      <c r="I137" t="str">
        <f t="shared" si="9"/>
        <v/>
      </c>
      <c r="J137" t="str">
        <f>IF(A137="","",女子申込一覧表!BJ39)</f>
        <v/>
      </c>
      <c r="K137" t="str">
        <f>IF(A137="","",女子申込一覧表!BH39)</f>
        <v/>
      </c>
      <c r="L137" t="str">
        <f>IF(A137="","",女子申込一覧表!AW39)</f>
        <v/>
      </c>
      <c r="M137" t="str">
        <f>IF(A137="","",TRIM(女子申込一覧表!I39)&amp;TRIM(女子申込一覧表!J39))</f>
        <v/>
      </c>
      <c r="N137" t="str">
        <f>IF(A137="","",女子申込一覧表!AH39)</f>
        <v/>
      </c>
    </row>
    <row r="138" spans="1:14">
      <c r="A138" t="str">
        <f>IF(女子申込一覧表!I40="","",女子申込一覧表!AR40)</f>
        <v/>
      </c>
      <c r="B138" t="str">
        <f t="shared" si="8"/>
        <v/>
      </c>
      <c r="C138" t="str">
        <f>IF(A138="","",女子申込一覧表!AV40)</f>
        <v/>
      </c>
      <c r="D138" t="str">
        <f>IF(A138="","",女子申込一覧表!BA40)</f>
        <v/>
      </c>
      <c r="E138" s="55" t="str">
        <f>IF(A138="","",女子申込一覧表!BY40)</f>
        <v/>
      </c>
      <c r="F138" t="str">
        <f>IF(A138="","",女子申込一覧表!G40)</f>
        <v/>
      </c>
      <c r="G138" t="str">
        <f>IF(A138="","",女子申込一覧表!AY40)</f>
        <v/>
      </c>
      <c r="H138" t="str">
        <f t="shared" si="10"/>
        <v/>
      </c>
      <c r="I138" t="str">
        <f t="shared" si="9"/>
        <v/>
      </c>
      <c r="J138" t="str">
        <f>IF(A138="","",女子申込一覧表!BJ40)</f>
        <v/>
      </c>
      <c r="K138" t="str">
        <f>IF(A138="","",女子申込一覧表!BH40)</f>
        <v/>
      </c>
      <c r="L138" t="str">
        <f>IF(A138="","",女子申込一覧表!AW40)</f>
        <v/>
      </c>
      <c r="M138" t="str">
        <f>IF(A138="","",TRIM(女子申込一覧表!I40)&amp;TRIM(女子申込一覧表!J40))</f>
        <v/>
      </c>
      <c r="N138" t="str">
        <f>IF(A138="","",女子申込一覧表!AH40)</f>
        <v/>
      </c>
    </row>
    <row r="139" spans="1:14">
      <c r="A139" t="str">
        <f>IF(女子申込一覧表!I41="","",女子申込一覧表!AR41)</f>
        <v/>
      </c>
      <c r="B139" t="str">
        <f t="shared" si="8"/>
        <v/>
      </c>
      <c r="C139" t="str">
        <f>IF(A139="","",女子申込一覧表!AV41)</f>
        <v/>
      </c>
      <c r="D139" t="str">
        <f>IF(A139="","",女子申込一覧表!BA41)</f>
        <v/>
      </c>
      <c r="E139" s="55" t="str">
        <f>IF(A139="","",女子申込一覧表!BY41)</f>
        <v/>
      </c>
      <c r="F139" t="str">
        <f>IF(A139="","",女子申込一覧表!G41)</f>
        <v/>
      </c>
      <c r="G139" t="str">
        <f>IF(A139="","",女子申込一覧表!AY41)</f>
        <v/>
      </c>
      <c r="H139" t="str">
        <f t="shared" si="10"/>
        <v/>
      </c>
      <c r="I139" t="str">
        <f t="shared" si="9"/>
        <v/>
      </c>
      <c r="J139" t="str">
        <f>IF(A139="","",女子申込一覧表!BJ41)</f>
        <v/>
      </c>
      <c r="K139" t="str">
        <f>IF(A139="","",女子申込一覧表!BH41)</f>
        <v/>
      </c>
      <c r="L139" t="str">
        <f>IF(A139="","",女子申込一覧表!AW41)</f>
        <v/>
      </c>
      <c r="M139" t="str">
        <f>IF(A139="","",TRIM(女子申込一覧表!I41)&amp;TRIM(女子申込一覧表!J41))</f>
        <v/>
      </c>
      <c r="N139" t="str">
        <f>IF(A139="","",女子申込一覧表!AH41)</f>
        <v/>
      </c>
    </row>
    <row r="140" spans="1:14">
      <c r="A140" t="str">
        <f>IF(女子申込一覧表!I42="","",女子申込一覧表!AR42)</f>
        <v/>
      </c>
      <c r="B140" t="str">
        <f t="shared" si="8"/>
        <v/>
      </c>
      <c r="C140" t="str">
        <f>IF(A140="","",女子申込一覧表!AV42)</f>
        <v/>
      </c>
      <c r="D140" t="str">
        <f>IF(A140="","",女子申込一覧表!BA42)</f>
        <v/>
      </c>
      <c r="E140" s="55" t="str">
        <f>IF(A140="","",女子申込一覧表!BY42)</f>
        <v/>
      </c>
      <c r="F140" t="str">
        <f>IF(A140="","",女子申込一覧表!G42)</f>
        <v/>
      </c>
      <c r="G140" t="str">
        <f>IF(A140="","",女子申込一覧表!AY42)</f>
        <v/>
      </c>
      <c r="H140" t="str">
        <f t="shared" si="10"/>
        <v/>
      </c>
      <c r="I140" t="str">
        <f t="shared" si="9"/>
        <v/>
      </c>
      <c r="J140" t="str">
        <f>IF(A140="","",女子申込一覧表!BJ42)</f>
        <v/>
      </c>
      <c r="K140" t="str">
        <f>IF(A140="","",女子申込一覧表!BH42)</f>
        <v/>
      </c>
      <c r="L140" t="str">
        <f>IF(A140="","",女子申込一覧表!AW42)</f>
        <v/>
      </c>
      <c r="M140" t="str">
        <f>IF(A140="","",TRIM(女子申込一覧表!I42)&amp;TRIM(女子申込一覧表!J42))</f>
        <v/>
      </c>
      <c r="N140" t="str">
        <f>IF(A140="","",女子申込一覧表!AH42)</f>
        <v/>
      </c>
    </row>
    <row r="141" spans="1:14">
      <c r="A141" t="str">
        <f>IF(女子申込一覧表!I43="","",女子申込一覧表!AR43)</f>
        <v/>
      </c>
      <c r="B141" t="str">
        <f t="shared" si="8"/>
        <v/>
      </c>
      <c r="C141" t="str">
        <f>IF(A141="","",女子申込一覧表!AV43)</f>
        <v/>
      </c>
      <c r="D141" t="str">
        <f>IF(A141="","",女子申込一覧表!BA43)</f>
        <v/>
      </c>
      <c r="E141" s="55" t="str">
        <f>IF(A141="","",女子申込一覧表!BY43)</f>
        <v/>
      </c>
      <c r="F141" t="str">
        <f>IF(A141="","",女子申込一覧表!G43)</f>
        <v/>
      </c>
      <c r="G141" t="str">
        <f>IF(A141="","",女子申込一覧表!AY43)</f>
        <v/>
      </c>
      <c r="H141" t="str">
        <f t="shared" si="10"/>
        <v/>
      </c>
      <c r="I141" t="str">
        <f t="shared" si="9"/>
        <v/>
      </c>
      <c r="J141" t="str">
        <f>IF(A141="","",女子申込一覧表!BJ43)</f>
        <v/>
      </c>
      <c r="K141" t="str">
        <f>IF(A141="","",女子申込一覧表!BH43)</f>
        <v/>
      </c>
      <c r="L141" t="str">
        <f>IF(A141="","",女子申込一覧表!AW43)</f>
        <v/>
      </c>
      <c r="M141" t="str">
        <f>IF(A141="","",TRIM(女子申込一覧表!I43)&amp;TRIM(女子申込一覧表!J43))</f>
        <v/>
      </c>
      <c r="N141" t="str">
        <f>IF(A141="","",女子申込一覧表!AH43)</f>
        <v/>
      </c>
    </row>
    <row r="142" spans="1:14">
      <c r="A142" t="str">
        <f>IF(女子申込一覧表!I44="","",女子申込一覧表!AR44)</f>
        <v/>
      </c>
      <c r="B142" t="str">
        <f t="shared" si="8"/>
        <v/>
      </c>
      <c r="C142" t="str">
        <f>IF(A142="","",女子申込一覧表!AV44)</f>
        <v/>
      </c>
      <c r="D142" t="str">
        <f>IF(A142="","",女子申込一覧表!BA44)</f>
        <v/>
      </c>
      <c r="E142" s="55" t="str">
        <f>IF(A142="","",女子申込一覧表!BY44)</f>
        <v/>
      </c>
      <c r="F142" t="str">
        <f>IF(A142="","",女子申込一覧表!G44)</f>
        <v/>
      </c>
      <c r="G142" t="str">
        <f>IF(A142="","",女子申込一覧表!AY44)</f>
        <v/>
      </c>
      <c r="H142" t="str">
        <f t="shared" si="10"/>
        <v/>
      </c>
      <c r="I142" t="str">
        <f t="shared" si="9"/>
        <v/>
      </c>
      <c r="J142" t="str">
        <f>IF(A142="","",女子申込一覧表!BJ44)</f>
        <v/>
      </c>
      <c r="K142" t="str">
        <f>IF(A142="","",女子申込一覧表!BH44)</f>
        <v/>
      </c>
      <c r="L142" t="str">
        <f>IF(A142="","",女子申込一覧表!AW44)</f>
        <v/>
      </c>
      <c r="M142" t="str">
        <f>IF(A142="","",TRIM(女子申込一覧表!I44)&amp;TRIM(女子申込一覧表!J44))</f>
        <v/>
      </c>
      <c r="N142" t="str">
        <f>IF(A142="","",女子申込一覧表!AH44)</f>
        <v/>
      </c>
    </row>
    <row r="143" spans="1:14">
      <c r="A143" t="str">
        <f>IF(女子申込一覧表!I45="","",女子申込一覧表!AR45)</f>
        <v/>
      </c>
      <c r="B143" t="str">
        <f t="shared" si="8"/>
        <v/>
      </c>
      <c r="C143" t="str">
        <f>IF(A143="","",女子申込一覧表!AV45)</f>
        <v/>
      </c>
      <c r="D143" t="str">
        <f>IF(A143="","",女子申込一覧表!BA45)</f>
        <v/>
      </c>
      <c r="E143" s="55" t="str">
        <f>IF(A143="","",女子申込一覧表!BY45)</f>
        <v/>
      </c>
      <c r="F143" t="str">
        <f>IF(A143="","",女子申込一覧表!G45)</f>
        <v/>
      </c>
      <c r="G143" t="str">
        <f>IF(A143="","",女子申込一覧表!AY45)</f>
        <v/>
      </c>
      <c r="H143" t="str">
        <f t="shared" si="10"/>
        <v/>
      </c>
      <c r="I143" t="str">
        <f t="shared" si="9"/>
        <v/>
      </c>
      <c r="J143" t="str">
        <f>IF(A143="","",女子申込一覧表!BJ45)</f>
        <v/>
      </c>
      <c r="K143" t="str">
        <f>IF(A143="","",女子申込一覧表!BH45)</f>
        <v/>
      </c>
      <c r="L143" t="str">
        <f>IF(A143="","",女子申込一覧表!AW45)</f>
        <v/>
      </c>
      <c r="M143" t="str">
        <f>IF(A143="","",TRIM(女子申込一覧表!I45)&amp;TRIM(女子申込一覧表!J45))</f>
        <v/>
      </c>
      <c r="N143" t="str">
        <f>IF(A143="","",女子申込一覧表!AH45)</f>
        <v/>
      </c>
    </row>
    <row r="144" spans="1:14">
      <c r="A144" t="str">
        <f>IF(女子申込一覧表!I46="","",女子申込一覧表!AR46)</f>
        <v/>
      </c>
      <c r="B144" t="str">
        <f t="shared" si="8"/>
        <v/>
      </c>
      <c r="C144" t="str">
        <f>IF(A144="","",女子申込一覧表!AV46)</f>
        <v/>
      </c>
      <c r="D144" t="str">
        <f>IF(A144="","",女子申込一覧表!BA46)</f>
        <v/>
      </c>
      <c r="E144" s="55" t="str">
        <f>IF(A144="","",女子申込一覧表!BY46)</f>
        <v/>
      </c>
      <c r="F144" t="str">
        <f>IF(A144="","",女子申込一覧表!G46)</f>
        <v/>
      </c>
      <c r="G144" t="str">
        <f>IF(A144="","",女子申込一覧表!AY46)</f>
        <v/>
      </c>
      <c r="H144" t="str">
        <f t="shared" si="10"/>
        <v/>
      </c>
      <c r="I144" t="str">
        <f t="shared" si="9"/>
        <v/>
      </c>
      <c r="J144" t="str">
        <f>IF(A144="","",女子申込一覧表!BJ46)</f>
        <v/>
      </c>
      <c r="K144" t="str">
        <f>IF(A144="","",女子申込一覧表!BH46)</f>
        <v/>
      </c>
      <c r="L144" t="str">
        <f>IF(A144="","",女子申込一覧表!AW46)</f>
        <v/>
      </c>
      <c r="M144" t="str">
        <f>IF(A144="","",TRIM(女子申込一覧表!I46)&amp;TRIM(女子申込一覧表!J46))</f>
        <v/>
      </c>
      <c r="N144" t="str">
        <f>IF(A144="","",女子申込一覧表!AH46)</f>
        <v/>
      </c>
    </row>
    <row r="145" spans="1:14">
      <c r="A145" t="str">
        <f>IF(女子申込一覧表!I47="","",女子申込一覧表!AR47)</f>
        <v/>
      </c>
      <c r="B145" t="str">
        <f t="shared" si="8"/>
        <v/>
      </c>
      <c r="C145" t="str">
        <f>IF(A145="","",女子申込一覧表!AV47)</f>
        <v/>
      </c>
      <c r="D145" t="str">
        <f>IF(A145="","",女子申込一覧表!BA47)</f>
        <v/>
      </c>
      <c r="E145" s="55" t="str">
        <f>IF(A145="","",女子申込一覧表!BY47)</f>
        <v/>
      </c>
      <c r="F145" t="str">
        <f>IF(A145="","",女子申込一覧表!G47)</f>
        <v/>
      </c>
      <c r="G145" t="str">
        <f>IF(A145="","",女子申込一覧表!AY47)</f>
        <v/>
      </c>
      <c r="H145" t="str">
        <f t="shared" si="10"/>
        <v/>
      </c>
      <c r="I145" t="str">
        <f t="shared" si="9"/>
        <v/>
      </c>
      <c r="J145" t="str">
        <f>IF(A145="","",女子申込一覧表!BJ47)</f>
        <v/>
      </c>
      <c r="K145" t="str">
        <f>IF(A145="","",女子申込一覧表!BH47)</f>
        <v/>
      </c>
      <c r="L145" t="str">
        <f>IF(A145="","",女子申込一覧表!AW47)</f>
        <v/>
      </c>
      <c r="M145" t="str">
        <f>IF(A145="","",TRIM(女子申込一覧表!I47)&amp;TRIM(女子申込一覧表!J47))</f>
        <v/>
      </c>
      <c r="N145" t="str">
        <f>IF(A145="","",女子申込一覧表!AH47)</f>
        <v/>
      </c>
    </row>
    <row r="146" spans="1:14">
      <c r="A146" t="str">
        <f>IF(女子申込一覧表!I48="","",女子申込一覧表!AR48)</f>
        <v/>
      </c>
      <c r="B146" t="str">
        <f t="shared" si="8"/>
        <v/>
      </c>
      <c r="C146" t="str">
        <f>IF(A146="","",女子申込一覧表!AV48)</f>
        <v/>
      </c>
      <c r="D146" t="str">
        <f>IF(A146="","",女子申込一覧表!BA48)</f>
        <v/>
      </c>
      <c r="E146" s="55" t="str">
        <f>IF(A146="","",女子申込一覧表!BY48)</f>
        <v/>
      </c>
      <c r="F146" t="str">
        <f>IF(A146="","",女子申込一覧表!G48)</f>
        <v/>
      </c>
      <c r="G146" t="str">
        <f>IF(A146="","",女子申込一覧表!AY48)</f>
        <v/>
      </c>
      <c r="H146" t="str">
        <f t="shared" si="10"/>
        <v/>
      </c>
      <c r="I146" t="str">
        <f t="shared" si="9"/>
        <v/>
      </c>
      <c r="J146" t="str">
        <f>IF(A146="","",女子申込一覧表!BJ48)</f>
        <v/>
      </c>
      <c r="K146" t="str">
        <f>IF(A146="","",女子申込一覧表!BH48)</f>
        <v/>
      </c>
      <c r="L146" t="str">
        <f>IF(A146="","",女子申込一覧表!AW48)</f>
        <v/>
      </c>
      <c r="M146" t="str">
        <f>IF(A146="","",TRIM(女子申込一覧表!I48)&amp;TRIM(女子申込一覧表!J48))</f>
        <v/>
      </c>
      <c r="N146" t="str">
        <f>IF(A146="","",女子申込一覧表!AH48)</f>
        <v/>
      </c>
    </row>
    <row r="147" spans="1:14">
      <c r="A147" t="str">
        <f>IF(女子申込一覧表!I49="","",女子申込一覧表!AR49)</f>
        <v/>
      </c>
      <c r="B147" t="str">
        <f t="shared" si="8"/>
        <v/>
      </c>
      <c r="C147" t="str">
        <f>IF(A147="","",女子申込一覧表!AV49)</f>
        <v/>
      </c>
      <c r="D147" t="str">
        <f>IF(A147="","",女子申込一覧表!BA49)</f>
        <v/>
      </c>
      <c r="E147" s="55" t="str">
        <f>IF(A147="","",女子申込一覧表!BY49)</f>
        <v/>
      </c>
      <c r="F147" t="str">
        <f>IF(A147="","",女子申込一覧表!G49)</f>
        <v/>
      </c>
      <c r="G147" t="str">
        <f>IF(A147="","",女子申込一覧表!AY49)</f>
        <v/>
      </c>
      <c r="H147" t="str">
        <f t="shared" si="10"/>
        <v/>
      </c>
      <c r="I147" t="str">
        <f t="shared" si="9"/>
        <v/>
      </c>
      <c r="J147" t="str">
        <f>IF(A147="","",女子申込一覧表!BJ49)</f>
        <v/>
      </c>
      <c r="K147" t="str">
        <f>IF(A147="","",女子申込一覧表!BH49)</f>
        <v/>
      </c>
      <c r="L147" t="str">
        <f>IF(A147="","",女子申込一覧表!AW49)</f>
        <v/>
      </c>
      <c r="M147" t="str">
        <f>IF(A147="","",TRIM(女子申込一覧表!I49)&amp;TRIM(女子申込一覧表!J49))</f>
        <v/>
      </c>
      <c r="N147" t="str">
        <f>IF(A147="","",女子申込一覧表!AH49)</f>
        <v/>
      </c>
    </row>
    <row r="148" spans="1:14">
      <c r="A148" t="str">
        <f>IF(女子申込一覧表!I50="","",女子申込一覧表!AR50)</f>
        <v/>
      </c>
      <c r="B148" t="str">
        <f t="shared" si="8"/>
        <v/>
      </c>
      <c r="C148" t="str">
        <f>IF(A148="","",女子申込一覧表!AV50)</f>
        <v/>
      </c>
      <c r="D148" t="str">
        <f>IF(A148="","",女子申込一覧表!BA50)</f>
        <v/>
      </c>
      <c r="E148" s="55" t="str">
        <f>IF(A148="","",女子申込一覧表!BY50)</f>
        <v/>
      </c>
      <c r="F148" t="str">
        <f>IF(A148="","",女子申込一覧表!G50)</f>
        <v/>
      </c>
      <c r="G148" t="str">
        <f>IF(A148="","",女子申込一覧表!AY50)</f>
        <v/>
      </c>
      <c r="H148" t="str">
        <f t="shared" si="10"/>
        <v/>
      </c>
      <c r="I148" t="str">
        <f t="shared" si="9"/>
        <v/>
      </c>
      <c r="J148" t="str">
        <f>IF(A148="","",女子申込一覧表!BJ50)</f>
        <v/>
      </c>
      <c r="K148" t="str">
        <f>IF(A148="","",女子申込一覧表!BH50)</f>
        <v/>
      </c>
      <c r="L148" t="str">
        <f>IF(A148="","",女子申込一覧表!AW50)</f>
        <v/>
      </c>
      <c r="M148" t="str">
        <f>IF(A148="","",TRIM(女子申込一覧表!I50)&amp;TRIM(女子申込一覧表!J50))</f>
        <v/>
      </c>
      <c r="N148" t="str">
        <f>IF(A148="","",女子申込一覧表!AH50)</f>
        <v/>
      </c>
    </row>
    <row r="149" spans="1:14">
      <c r="A149" t="str">
        <f>IF(女子申込一覧表!I51="","",女子申込一覧表!AR51)</f>
        <v/>
      </c>
      <c r="B149" t="str">
        <f t="shared" si="8"/>
        <v/>
      </c>
      <c r="C149" t="str">
        <f>IF(A149="","",女子申込一覧表!AV51)</f>
        <v/>
      </c>
      <c r="D149" t="str">
        <f>IF(A149="","",女子申込一覧表!BA51)</f>
        <v/>
      </c>
      <c r="E149" s="55" t="str">
        <f>IF(A149="","",女子申込一覧表!BY51)</f>
        <v/>
      </c>
      <c r="F149" t="str">
        <f>IF(A149="","",女子申込一覧表!G51)</f>
        <v/>
      </c>
      <c r="G149" t="str">
        <f>IF(A149="","",女子申込一覧表!AY51)</f>
        <v/>
      </c>
      <c r="H149" t="str">
        <f t="shared" si="10"/>
        <v/>
      </c>
      <c r="I149" t="str">
        <f t="shared" si="9"/>
        <v/>
      </c>
      <c r="J149" t="str">
        <f>IF(A149="","",女子申込一覧表!BJ51)</f>
        <v/>
      </c>
      <c r="K149" t="str">
        <f>IF(A149="","",女子申込一覧表!BH51)</f>
        <v/>
      </c>
      <c r="L149" t="str">
        <f>IF(A149="","",女子申込一覧表!AW51)</f>
        <v/>
      </c>
      <c r="M149" t="str">
        <f>IF(A149="","",TRIM(女子申込一覧表!I51)&amp;TRIM(女子申込一覧表!J51))</f>
        <v/>
      </c>
      <c r="N149" t="str">
        <f>IF(A149="","",女子申込一覧表!AH51)</f>
        <v/>
      </c>
    </row>
    <row r="150" spans="1:14">
      <c r="A150" t="str">
        <f>IF(女子申込一覧表!I52="","",女子申込一覧表!AR52)</f>
        <v/>
      </c>
      <c r="B150" t="str">
        <f t="shared" si="8"/>
        <v/>
      </c>
      <c r="C150" t="str">
        <f>IF(A150="","",女子申込一覧表!AV52)</f>
        <v/>
      </c>
      <c r="D150" t="str">
        <f>IF(A150="","",女子申込一覧表!BA52)</f>
        <v/>
      </c>
      <c r="E150" s="55" t="str">
        <f>IF(A150="","",女子申込一覧表!BY52)</f>
        <v/>
      </c>
      <c r="F150" t="str">
        <f>IF(A150="","",女子申込一覧表!G52)</f>
        <v/>
      </c>
      <c r="G150" t="str">
        <f>IF(A150="","",女子申込一覧表!AY52)</f>
        <v/>
      </c>
      <c r="H150" t="str">
        <f t="shared" si="10"/>
        <v/>
      </c>
      <c r="I150" t="str">
        <f t="shared" si="9"/>
        <v/>
      </c>
      <c r="J150" t="str">
        <f>IF(A150="","",女子申込一覧表!BJ52)</f>
        <v/>
      </c>
      <c r="K150" t="str">
        <f>IF(A150="","",女子申込一覧表!BH52)</f>
        <v/>
      </c>
      <c r="L150" t="str">
        <f>IF(A150="","",女子申込一覧表!AW52)</f>
        <v/>
      </c>
      <c r="M150" t="str">
        <f>IF(A150="","",TRIM(女子申込一覧表!I52)&amp;TRIM(女子申込一覧表!J52))</f>
        <v/>
      </c>
      <c r="N150" t="str">
        <f>IF(A150="","",女子申込一覧表!AH52)</f>
        <v/>
      </c>
    </row>
    <row r="151" spans="1:14">
      <c r="A151" t="str">
        <f>IF(女子申込一覧表!I53="","",女子申込一覧表!AR53)</f>
        <v/>
      </c>
      <c r="B151" t="str">
        <f t="shared" si="8"/>
        <v/>
      </c>
      <c r="C151" t="str">
        <f>IF(A151="","",女子申込一覧表!AV53)</f>
        <v/>
      </c>
      <c r="D151" t="str">
        <f>IF(A151="","",女子申込一覧表!BA53)</f>
        <v/>
      </c>
      <c r="E151" s="55" t="str">
        <f>IF(A151="","",女子申込一覧表!BY53)</f>
        <v/>
      </c>
      <c r="F151" t="str">
        <f>IF(A151="","",女子申込一覧表!G53)</f>
        <v/>
      </c>
      <c r="G151" t="str">
        <f>IF(A151="","",女子申込一覧表!AY53)</f>
        <v/>
      </c>
      <c r="H151" t="str">
        <f t="shared" si="10"/>
        <v/>
      </c>
      <c r="I151" t="str">
        <f t="shared" si="9"/>
        <v/>
      </c>
      <c r="J151" t="str">
        <f>IF(A151="","",女子申込一覧表!BJ53)</f>
        <v/>
      </c>
      <c r="K151" t="str">
        <f>IF(A151="","",女子申込一覧表!BH53)</f>
        <v/>
      </c>
      <c r="L151" t="str">
        <f>IF(A151="","",女子申込一覧表!AW53)</f>
        <v/>
      </c>
      <c r="M151" t="str">
        <f>IF(A151="","",TRIM(女子申込一覧表!I53)&amp;TRIM(女子申込一覧表!J53))</f>
        <v/>
      </c>
      <c r="N151" t="str">
        <f>IF(A151="","",女子申込一覧表!AH53)</f>
        <v/>
      </c>
    </row>
    <row r="152" spans="1:14">
      <c r="A152" t="str">
        <f>IF(女子申込一覧表!I54="","",女子申込一覧表!AR54)</f>
        <v/>
      </c>
      <c r="B152" t="str">
        <f t="shared" si="8"/>
        <v/>
      </c>
      <c r="C152" t="str">
        <f>IF(A152="","",女子申込一覧表!AV54)</f>
        <v/>
      </c>
      <c r="D152" t="str">
        <f>IF(A152="","",女子申込一覧表!BA54)</f>
        <v/>
      </c>
      <c r="E152" s="55" t="str">
        <f>IF(A152="","",女子申込一覧表!BY54)</f>
        <v/>
      </c>
      <c r="F152" t="str">
        <f>IF(A152="","",女子申込一覧表!G54)</f>
        <v/>
      </c>
      <c r="G152" t="str">
        <f>IF(A152="","",女子申込一覧表!AY54)</f>
        <v/>
      </c>
      <c r="H152" t="str">
        <f t="shared" si="10"/>
        <v/>
      </c>
      <c r="I152" t="str">
        <f t="shared" si="9"/>
        <v/>
      </c>
      <c r="J152" t="str">
        <f>IF(A152="","",女子申込一覧表!BJ54)</f>
        <v/>
      </c>
      <c r="K152" t="str">
        <f>IF(A152="","",女子申込一覧表!BH54)</f>
        <v/>
      </c>
      <c r="L152" t="str">
        <f>IF(A152="","",女子申込一覧表!AW54)</f>
        <v/>
      </c>
      <c r="M152" t="str">
        <f>IF(A152="","",TRIM(女子申込一覧表!I54)&amp;TRIM(女子申込一覧表!J54))</f>
        <v/>
      </c>
      <c r="N152" t="str">
        <f>IF(A152="","",女子申込一覧表!AH54)</f>
        <v/>
      </c>
    </row>
    <row r="153" spans="1:14">
      <c r="A153" t="str">
        <f>IF(女子申込一覧表!I55="","",女子申込一覧表!AR55)</f>
        <v/>
      </c>
      <c r="B153" t="str">
        <f t="shared" si="8"/>
        <v/>
      </c>
      <c r="C153" t="str">
        <f>IF(A153="","",女子申込一覧表!AV55)</f>
        <v/>
      </c>
      <c r="D153" t="str">
        <f>IF(A153="","",女子申込一覧表!BA55)</f>
        <v/>
      </c>
      <c r="E153" s="55" t="str">
        <f>IF(A153="","",女子申込一覧表!BY55)</f>
        <v/>
      </c>
      <c r="F153" t="str">
        <f>IF(A153="","",女子申込一覧表!G55)</f>
        <v/>
      </c>
      <c r="G153" t="str">
        <f>IF(A153="","",女子申込一覧表!AY55)</f>
        <v/>
      </c>
      <c r="H153" t="str">
        <f t="shared" si="10"/>
        <v/>
      </c>
      <c r="I153" t="str">
        <f t="shared" si="9"/>
        <v/>
      </c>
      <c r="J153" t="str">
        <f>IF(A153="","",女子申込一覧表!BJ55)</f>
        <v/>
      </c>
      <c r="K153" t="str">
        <f>IF(A153="","",女子申込一覧表!BH55)</f>
        <v/>
      </c>
      <c r="L153" t="str">
        <f>IF(A153="","",女子申込一覧表!AW55)</f>
        <v/>
      </c>
      <c r="M153" t="str">
        <f>IF(A153="","",TRIM(女子申込一覧表!I55)&amp;TRIM(女子申込一覧表!J55))</f>
        <v/>
      </c>
      <c r="N153" t="str">
        <f>IF(A153="","",女子申込一覧表!AH55)</f>
        <v/>
      </c>
    </row>
    <row r="154" spans="1:14">
      <c r="A154" t="str">
        <f>IF(女子申込一覧表!I56="","",女子申込一覧表!AR56)</f>
        <v/>
      </c>
      <c r="B154" t="str">
        <f t="shared" si="8"/>
        <v/>
      </c>
      <c r="C154" t="str">
        <f>IF(A154="","",女子申込一覧表!AV56)</f>
        <v/>
      </c>
      <c r="D154" t="str">
        <f>IF(A154="","",女子申込一覧表!BA56)</f>
        <v/>
      </c>
      <c r="E154" s="55" t="str">
        <f>IF(A154="","",女子申込一覧表!BY56)</f>
        <v/>
      </c>
      <c r="F154" t="str">
        <f>IF(A154="","",女子申込一覧表!G56)</f>
        <v/>
      </c>
      <c r="G154" t="str">
        <f>IF(A154="","",女子申込一覧表!AY56)</f>
        <v/>
      </c>
      <c r="H154" t="str">
        <f t="shared" si="10"/>
        <v/>
      </c>
      <c r="I154" t="str">
        <f t="shared" si="9"/>
        <v/>
      </c>
      <c r="J154" t="str">
        <f>IF(A154="","",女子申込一覧表!BJ56)</f>
        <v/>
      </c>
      <c r="K154" t="str">
        <f>IF(A154="","",女子申込一覧表!BH56)</f>
        <v/>
      </c>
      <c r="L154" t="str">
        <f>IF(A154="","",女子申込一覧表!AW56)</f>
        <v/>
      </c>
      <c r="M154" t="str">
        <f>IF(A154="","",TRIM(女子申込一覧表!I56)&amp;TRIM(女子申込一覧表!J56))</f>
        <v/>
      </c>
      <c r="N154" t="str">
        <f>IF(A154="","",女子申込一覧表!AH56)</f>
        <v/>
      </c>
    </row>
    <row r="155" spans="1:14">
      <c r="A155" t="str">
        <f>IF(女子申込一覧表!I57="","",女子申込一覧表!AR57)</f>
        <v/>
      </c>
      <c r="B155" t="str">
        <f t="shared" si="8"/>
        <v/>
      </c>
      <c r="C155" t="str">
        <f>IF(A155="","",女子申込一覧表!AV57)</f>
        <v/>
      </c>
      <c r="D155" t="str">
        <f>IF(A155="","",女子申込一覧表!BA57)</f>
        <v/>
      </c>
      <c r="E155" s="55" t="str">
        <f>IF(A155="","",女子申込一覧表!BY57)</f>
        <v/>
      </c>
      <c r="F155" t="str">
        <f>IF(A155="","",女子申込一覧表!G57)</f>
        <v/>
      </c>
      <c r="G155" t="str">
        <f>IF(A155="","",女子申込一覧表!AY57)</f>
        <v/>
      </c>
      <c r="H155" t="str">
        <f t="shared" si="10"/>
        <v/>
      </c>
      <c r="I155" t="str">
        <f t="shared" si="9"/>
        <v/>
      </c>
      <c r="J155" t="str">
        <f>IF(A155="","",女子申込一覧表!BJ57)</f>
        <v/>
      </c>
      <c r="K155" t="str">
        <f>IF(A155="","",女子申込一覧表!BH57)</f>
        <v/>
      </c>
      <c r="L155" t="str">
        <f>IF(A155="","",女子申込一覧表!AW57)</f>
        <v/>
      </c>
      <c r="M155" t="str">
        <f>IF(A155="","",TRIM(女子申込一覧表!I57)&amp;TRIM(女子申込一覧表!J57))</f>
        <v/>
      </c>
      <c r="N155" t="str">
        <f>IF(A155="","",女子申込一覧表!AH57)</f>
        <v/>
      </c>
    </row>
    <row r="156" spans="1:14">
      <c r="A156" t="str">
        <f>IF(女子申込一覧表!I58="","",女子申込一覧表!AR58)</f>
        <v/>
      </c>
      <c r="B156" t="str">
        <f t="shared" si="8"/>
        <v/>
      </c>
      <c r="C156" t="str">
        <f>IF(A156="","",女子申込一覧表!AV58)</f>
        <v/>
      </c>
      <c r="D156" t="str">
        <f>IF(A156="","",女子申込一覧表!BA58)</f>
        <v/>
      </c>
      <c r="E156" s="55" t="str">
        <f>IF(A156="","",女子申込一覧表!BY58)</f>
        <v/>
      </c>
      <c r="F156" t="str">
        <f>IF(A156="","",女子申込一覧表!G58)</f>
        <v/>
      </c>
      <c r="G156" t="str">
        <f>IF(A156="","",女子申込一覧表!AY58)</f>
        <v/>
      </c>
      <c r="H156" t="str">
        <f t="shared" si="10"/>
        <v/>
      </c>
      <c r="I156" t="str">
        <f t="shared" si="9"/>
        <v/>
      </c>
      <c r="J156" t="str">
        <f>IF(A156="","",女子申込一覧表!BJ58)</f>
        <v/>
      </c>
      <c r="K156" t="str">
        <f>IF(A156="","",女子申込一覧表!BH58)</f>
        <v/>
      </c>
      <c r="L156" t="str">
        <f>IF(A156="","",女子申込一覧表!AW58)</f>
        <v/>
      </c>
      <c r="M156" t="str">
        <f>IF(A156="","",TRIM(女子申込一覧表!I58)&amp;TRIM(女子申込一覧表!J58))</f>
        <v/>
      </c>
      <c r="N156" t="str">
        <f>IF(A156="","",女子申込一覧表!AH58)</f>
        <v/>
      </c>
    </row>
    <row r="157" spans="1:14">
      <c r="A157" t="str">
        <f>IF(女子申込一覧表!I59="","",女子申込一覧表!AR59)</f>
        <v/>
      </c>
      <c r="B157" t="str">
        <f t="shared" si="8"/>
        <v/>
      </c>
      <c r="C157" t="str">
        <f>IF(A157="","",女子申込一覧表!AV59)</f>
        <v/>
      </c>
      <c r="D157" t="str">
        <f>IF(A157="","",女子申込一覧表!BA59)</f>
        <v/>
      </c>
      <c r="E157" s="55" t="str">
        <f>IF(A157="","",女子申込一覧表!BY59)</f>
        <v/>
      </c>
      <c r="F157" t="str">
        <f>IF(A157="","",女子申込一覧表!G59)</f>
        <v/>
      </c>
      <c r="G157" t="str">
        <f>IF(A157="","",女子申込一覧表!AY59)</f>
        <v/>
      </c>
      <c r="H157" t="str">
        <f t="shared" si="10"/>
        <v/>
      </c>
      <c r="I157" t="str">
        <f t="shared" si="9"/>
        <v/>
      </c>
      <c r="J157" t="str">
        <f>IF(A157="","",女子申込一覧表!BJ59)</f>
        <v/>
      </c>
      <c r="K157" t="str">
        <f>IF(A157="","",女子申込一覧表!BH59)</f>
        <v/>
      </c>
      <c r="L157" t="str">
        <f>IF(A157="","",女子申込一覧表!AW59)</f>
        <v/>
      </c>
      <c r="M157" t="str">
        <f>IF(A157="","",TRIM(女子申込一覧表!I59)&amp;TRIM(女子申込一覧表!J59))</f>
        <v/>
      </c>
      <c r="N157" t="str">
        <f>IF(A157="","",女子申込一覧表!AH59)</f>
        <v/>
      </c>
    </row>
    <row r="158" spans="1:14">
      <c r="A158" t="str">
        <f>IF(女子申込一覧表!I60="","",女子申込一覧表!AR60)</f>
        <v/>
      </c>
      <c r="B158" t="str">
        <f t="shared" si="8"/>
        <v/>
      </c>
      <c r="C158" t="str">
        <f>IF(A158="","",女子申込一覧表!AV60)</f>
        <v/>
      </c>
      <c r="D158" t="str">
        <f>IF(A158="","",女子申込一覧表!BA60)</f>
        <v/>
      </c>
      <c r="E158" s="55" t="str">
        <f>IF(A158="","",女子申込一覧表!BY60)</f>
        <v/>
      </c>
      <c r="F158" t="str">
        <f>IF(A158="","",女子申込一覧表!G60)</f>
        <v/>
      </c>
      <c r="G158" t="str">
        <f>IF(A158="","",女子申込一覧表!AY60)</f>
        <v/>
      </c>
      <c r="H158" t="str">
        <f t="shared" si="10"/>
        <v/>
      </c>
      <c r="I158" t="str">
        <f t="shared" si="9"/>
        <v/>
      </c>
      <c r="J158" t="str">
        <f>IF(A158="","",女子申込一覧表!BJ60)</f>
        <v/>
      </c>
      <c r="K158" t="str">
        <f>IF(A158="","",女子申込一覧表!BH60)</f>
        <v/>
      </c>
      <c r="L158" t="str">
        <f>IF(A158="","",女子申込一覧表!AW60)</f>
        <v/>
      </c>
      <c r="M158" t="str">
        <f>IF(A158="","",TRIM(女子申込一覧表!I60)&amp;TRIM(女子申込一覧表!J60))</f>
        <v/>
      </c>
      <c r="N158" t="str">
        <f>IF(A158="","",女子申込一覧表!AH60)</f>
        <v/>
      </c>
    </row>
    <row r="159" spans="1:14">
      <c r="A159" t="str">
        <f>IF(女子申込一覧表!I61="","",女子申込一覧表!AR61)</f>
        <v/>
      </c>
      <c r="B159" t="str">
        <f t="shared" si="8"/>
        <v/>
      </c>
      <c r="C159" t="str">
        <f>IF(A159="","",女子申込一覧表!AV61)</f>
        <v/>
      </c>
      <c r="D159" t="str">
        <f>IF(A159="","",女子申込一覧表!BA61)</f>
        <v/>
      </c>
      <c r="E159" s="55" t="str">
        <f>IF(A159="","",女子申込一覧表!BY61)</f>
        <v/>
      </c>
      <c r="F159" t="str">
        <f>IF(A159="","",女子申込一覧表!G61)</f>
        <v/>
      </c>
      <c r="G159" t="str">
        <f>IF(A159="","",女子申込一覧表!AY61)</f>
        <v/>
      </c>
      <c r="H159" t="str">
        <f t="shared" si="10"/>
        <v/>
      </c>
      <c r="I159" t="str">
        <f t="shared" si="9"/>
        <v/>
      </c>
      <c r="J159" t="str">
        <f>IF(A159="","",女子申込一覧表!BJ61)</f>
        <v/>
      </c>
      <c r="K159" t="str">
        <f>IF(A159="","",女子申込一覧表!BH61)</f>
        <v/>
      </c>
      <c r="L159" t="str">
        <f>IF(A159="","",女子申込一覧表!AW61)</f>
        <v/>
      </c>
      <c r="M159" t="str">
        <f>IF(A159="","",TRIM(女子申込一覧表!I61)&amp;TRIM(女子申込一覧表!J61))</f>
        <v/>
      </c>
      <c r="N159" t="str">
        <f>IF(A159="","",女子申込一覧表!AH61)</f>
        <v/>
      </c>
    </row>
    <row r="160" spans="1:14">
      <c r="A160" t="str">
        <f>IF(女子申込一覧表!I62="","",女子申込一覧表!AR62)</f>
        <v/>
      </c>
      <c r="B160" t="str">
        <f t="shared" si="8"/>
        <v/>
      </c>
      <c r="C160" t="str">
        <f>IF(A160="","",女子申込一覧表!AV62)</f>
        <v/>
      </c>
      <c r="D160" t="str">
        <f>IF(A160="","",女子申込一覧表!BA62)</f>
        <v/>
      </c>
      <c r="E160" s="55" t="str">
        <f>IF(A160="","",女子申込一覧表!BY62)</f>
        <v/>
      </c>
      <c r="F160" t="str">
        <f>IF(A160="","",女子申込一覧表!G62)</f>
        <v/>
      </c>
      <c r="G160" t="str">
        <f>IF(A160="","",女子申込一覧表!AY62)</f>
        <v/>
      </c>
      <c r="H160" t="str">
        <f t="shared" si="10"/>
        <v/>
      </c>
      <c r="I160" t="str">
        <f t="shared" si="9"/>
        <v/>
      </c>
      <c r="J160" t="str">
        <f>IF(A160="","",女子申込一覧表!BJ62)</f>
        <v/>
      </c>
      <c r="K160" t="str">
        <f>IF(A160="","",女子申込一覧表!BH62)</f>
        <v/>
      </c>
      <c r="L160" t="str">
        <f>IF(A160="","",女子申込一覧表!AW62)</f>
        <v/>
      </c>
      <c r="M160" t="str">
        <f>IF(A160="","",TRIM(女子申込一覧表!I62)&amp;TRIM(女子申込一覧表!J62))</f>
        <v/>
      </c>
      <c r="N160" t="str">
        <f>IF(A160="","",女子申込一覧表!AH62)</f>
        <v/>
      </c>
    </row>
    <row r="161" spans="1:14">
      <c r="A161" t="str">
        <f>IF(女子申込一覧表!I63="","",女子申込一覧表!AR63)</f>
        <v/>
      </c>
      <c r="B161" t="str">
        <f t="shared" si="8"/>
        <v/>
      </c>
      <c r="C161" t="str">
        <f>IF(A161="","",女子申込一覧表!AV63)</f>
        <v/>
      </c>
      <c r="D161" t="str">
        <f>IF(A161="","",女子申込一覧表!BA63)</f>
        <v/>
      </c>
      <c r="E161" s="55" t="str">
        <f>IF(A161="","",女子申込一覧表!BY63)</f>
        <v/>
      </c>
      <c r="F161" t="str">
        <f>IF(A161="","",女子申込一覧表!G63)</f>
        <v/>
      </c>
      <c r="G161" t="str">
        <f>IF(A161="","",女子申込一覧表!AY63)</f>
        <v/>
      </c>
      <c r="H161" t="str">
        <f t="shared" si="10"/>
        <v/>
      </c>
      <c r="I161" t="str">
        <f t="shared" si="9"/>
        <v/>
      </c>
      <c r="J161" t="str">
        <f>IF(A161="","",女子申込一覧表!BJ63)</f>
        <v/>
      </c>
      <c r="K161" t="str">
        <f>IF(A161="","",女子申込一覧表!BH63)</f>
        <v/>
      </c>
      <c r="L161" t="str">
        <f>IF(A161="","",女子申込一覧表!AW63)</f>
        <v/>
      </c>
      <c r="M161" t="str">
        <f>IF(A161="","",TRIM(女子申込一覧表!I63)&amp;TRIM(女子申込一覧表!J63))</f>
        <v/>
      </c>
      <c r="N161" t="str">
        <f>IF(A161="","",女子申込一覧表!AH63)</f>
        <v/>
      </c>
    </row>
    <row r="162" spans="1:14">
      <c r="A162" t="str">
        <f>IF(女子申込一覧表!I64="","",女子申込一覧表!AR64)</f>
        <v/>
      </c>
      <c r="B162" t="str">
        <f t="shared" si="8"/>
        <v/>
      </c>
      <c r="C162" t="str">
        <f>IF(A162="","",女子申込一覧表!AV64)</f>
        <v/>
      </c>
      <c r="D162" t="str">
        <f>IF(A162="","",女子申込一覧表!BA64)</f>
        <v/>
      </c>
      <c r="E162" s="55" t="str">
        <f>IF(A162="","",女子申込一覧表!BY64)</f>
        <v/>
      </c>
      <c r="F162" t="str">
        <f>IF(A162="","",女子申込一覧表!G64)</f>
        <v/>
      </c>
      <c r="G162" t="str">
        <f>IF(A162="","",女子申込一覧表!AY64)</f>
        <v/>
      </c>
      <c r="H162" t="str">
        <f t="shared" si="10"/>
        <v/>
      </c>
      <c r="I162" t="str">
        <f t="shared" si="9"/>
        <v/>
      </c>
      <c r="J162" t="str">
        <f>IF(A162="","",女子申込一覧表!BJ64)</f>
        <v/>
      </c>
      <c r="K162" t="str">
        <f>IF(A162="","",女子申込一覧表!BH64)</f>
        <v/>
      </c>
      <c r="L162" t="str">
        <f>IF(A162="","",女子申込一覧表!AW64)</f>
        <v/>
      </c>
      <c r="M162" t="str">
        <f>IF(A162="","",TRIM(女子申込一覧表!I64)&amp;TRIM(女子申込一覧表!J64))</f>
        <v/>
      </c>
      <c r="N162" t="str">
        <f>IF(A162="","",女子申込一覧表!AH64)</f>
        <v/>
      </c>
    </row>
    <row r="163" spans="1:14">
      <c r="A163" t="str">
        <f>IF(女子申込一覧表!I65="","",女子申込一覧表!AR65)</f>
        <v/>
      </c>
      <c r="B163" t="str">
        <f t="shared" si="8"/>
        <v/>
      </c>
      <c r="C163" t="str">
        <f>IF(A163="","",女子申込一覧表!AV65)</f>
        <v/>
      </c>
      <c r="D163" t="str">
        <f>IF(A163="","",女子申込一覧表!BA65)</f>
        <v/>
      </c>
      <c r="E163" s="55" t="str">
        <f>IF(A163="","",女子申込一覧表!BY65)</f>
        <v/>
      </c>
      <c r="F163" t="str">
        <f>IF(A163="","",女子申込一覧表!G65)</f>
        <v/>
      </c>
      <c r="G163" t="str">
        <f>IF(A163="","",女子申込一覧表!AY65)</f>
        <v/>
      </c>
      <c r="H163" t="str">
        <f t="shared" si="10"/>
        <v/>
      </c>
      <c r="I163" t="str">
        <f t="shared" si="9"/>
        <v/>
      </c>
      <c r="J163" t="str">
        <f>IF(A163="","",女子申込一覧表!BJ65)</f>
        <v/>
      </c>
      <c r="K163" t="str">
        <f>IF(A163="","",女子申込一覧表!BH65)</f>
        <v/>
      </c>
      <c r="L163" t="str">
        <f>IF(A163="","",女子申込一覧表!AW65)</f>
        <v/>
      </c>
      <c r="M163" t="str">
        <f>IF(A163="","",TRIM(女子申込一覧表!I65)&amp;TRIM(女子申込一覧表!J65))</f>
        <v/>
      </c>
      <c r="N163" t="str">
        <f>IF(A163="","",女子申込一覧表!AH65)</f>
        <v/>
      </c>
    </row>
    <row r="164" spans="1:14">
      <c r="A164" t="str">
        <f>IF(女子申込一覧表!I66="","",女子申込一覧表!AR66)</f>
        <v/>
      </c>
      <c r="B164" t="str">
        <f t="shared" si="8"/>
        <v/>
      </c>
      <c r="C164" t="str">
        <f>IF(A164="","",女子申込一覧表!AV66)</f>
        <v/>
      </c>
      <c r="D164" t="str">
        <f>IF(A164="","",女子申込一覧表!BA66)</f>
        <v/>
      </c>
      <c r="E164" s="55" t="str">
        <f>IF(A164="","",女子申込一覧表!BY66)</f>
        <v/>
      </c>
      <c r="F164" t="str">
        <f>IF(A164="","",女子申込一覧表!G66)</f>
        <v/>
      </c>
      <c r="G164" t="str">
        <f>IF(A164="","",女子申込一覧表!AY66)</f>
        <v/>
      </c>
      <c r="H164" t="str">
        <f t="shared" si="10"/>
        <v/>
      </c>
      <c r="I164" t="str">
        <f t="shared" si="9"/>
        <v/>
      </c>
      <c r="J164" t="str">
        <f>IF(A164="","",女子申込一覧表!BJ66)</f>
        <v/>
      </c>
      <c r="K164" t="str">
        <f>IF(A164="","",女子申込一覧表!BH66)</f>
        <v/>
      </c>
      <c r="L164" t="str">
        <f>IF(A164="","",女子申込一覧表!AW66)</f>
        <v/>
      </c>
      <c r="M164" t="str">
        <f>IF(A164="","",TRIM(女子申込一覧表!I66)&amp;TRIM(女子申込一覧表!J66))</f>
        <v/>
      </c>
      <c r="N164" t="str">
        <f>IF(A164="","",女子申込一覧表!AH66)</f>
        <v/>
      </c>
    </row>
    <row r="165" spans="1:14">
      <c r="A165" t="str">
        <f>IF(女子申込一覧表!I67="","",女子申込一覧表!AR67)</f>
        <v/>
      </c>
      <c r="B165" t="str">
        <f t="shared" si="8"/>
        <v/>
      </c>
      <c r="C165" t="str">
        <f>IF(A165="","",女子申込一覧表!AV67)</f>
        <v/>
      </c>
      <c r="D165" t="str">
        <f>IF(A165="","",女子申込一覧表!BA67)</f>
        <v/>
      </c>
      <c r="E165" s="55" t="str">
        <f>IF(A165="","",女子申込一覧表!BY67)</f>
        <v/>
      </c>
      <c r="F165" t="str">
        <f>IF(A165="","",女子申込一覧表!G67)</f>
        <v/>
      </c>
      <c r="G165" t="str">
        <f>IF(A165="","",女子申込一覧表!AY67)</f>
        <v/>
      </c>
      <c r="H165" t="str">
        <f t="shared" si="10"/>
        <v/>
      </c>
      <c r="I165" t="str">
        <f t="shared" si="9"/>
        <v/>
      </c>
      <c r="J165" t="str">
        <f>IF(A165="","",女子申込一覧表!BJ67)</f>
        <v/>
      </c>
      <c r="K165" t="str">
        <f>IF(A165="","",女子申込一覧表!BH67)</f>
        <v/>
      </c>
      <c r="L165" t="str">
        <f>IF(A165="","",女子申込一覧表!AW67)</f>
        <v/>
      </c>
      <c r="M165" t="str">
        <f>IF(A165="","",TRIM(女子申込一覧表!I67)&amp;TRIM(女子申込一覧表!J67))</f>
        <v/>
      </c>
      <c r="N165" t="str">
        <f>IF(A165="","",女子申込一覧表!AH67)</f>
        <v/>
      </c>
    </row>
    <row r="166" spans="1:14">
      <c r="A166" t="str">
        <f>IF(女子申込一覧表!I68="","",女子申込一覧表!AR68)</f>
        <v/>
      </c>
      <c r="B166" t="str">
        <f t="shared" si="8"/>
        <v/>
      </c>
      <c r="C166" t="str">
        <f>IF(A166="","",女子申込一覧表!AV68)</f>
        <v/>
      </c>
      <c r="D166" t="str">
        <f>IF(A166="","",女子申込一覧表!BA68)</f>
        <v/>
      </c>
      <c r="E166" s="55" t="str">
        <f>IF(A166="","",女子申込一覧表!BY68)</f>
        <v/>
      </c>
      <c r="F166" t="str">
        <f>IF(A166="","",女子申込一覧表!G68)</f>
        <v/>
      </c>
      <c r="G166" t="str">
        <f>IF(A166="","",女子申込一覧表!AY68)</f>
        <v/>
      </c>
      <c r="H166" t="str">
        <f t="shared" si="10"/>
        <v/>
      </c>
      <c r="I166" t="str">
        <f t="shared" si="9"/>
        <v/>
      </c>
      <c r="J166" t="str">
        <f>IF(A166="","",女子申込一覧表!BJ68)</f>
        <v/>
      </c>
      <c r="K166" t="str">
        <f>IF(A166="","",女子申込一覧表!BH68)</f>
        <v/>
      </c>
      <c r="L166" t="str">
        <f>IF(A166="","",女子申込一覧表!AW68)</f>
        <v/>
      </c>
      <c r="M166" t="str">
        <f>IF(A166="","",TRIM(女子申込一覧表!I68)&amp;TRIM(女子申込一覧表!J68))</f>
        <v/>
      </c>
      <c r="N166" t="str">
        <f>IF(A166="","",女子申込一覧表!AH68)</f>
        <v/>
      </c>
    </row>
    <row r="167" spans="1:14">
      <c r="A167" t="str">
        <f>IF(女子申込一覧表!I69="","",女子申込一覧表!AR69)</f>
        <v/>
      </c>
      <c r="B167" t="str">
        <f t="shared" si="8"/>
        <v/>
      </c>
      <c r="C167" t="str">
        <f>IF(A167="","",女子申込一覧表!AV69)</f>
        <v/>
      </c>
      <c r="D167" t="str">
        <f>IF(A167="","",女子申込一覧表!BA69)</f>
        <v/>
      </c>
      <c r="E167" s="55" t="str">
        <f>IF(A167="","",女子申込一覧表!BY69)</f>
        <v/>
      </c>
      <c r="F167" t="str">
        <f>IF(A167="","",女子申込一覧表!G69)</f>
        <v/>
      </c>
      <c r="G167" t="str">
        <f>IF(A167="","",女子申込一覧表!AY69)</f>
        <v/>
      </c>
      <c r="H167" t="str">
        <f t="shared" si="10"/>
        <v/>
      </c>
      <c r="I167" t="str">
        <f t="shared" si="9"/>
        <v/>
      </c>
      <c r="J167" t="str">
        <f>IF(A167="","",女子申込一覧表!BJ69)</f>
        <v/>
      </c>
      <c r="K167" t="str">
        <f>IF(A167="","",女子申込一覧表!BH69)</f>
        <v/>
      </c>
      <c r="L167" t="str">
        <f>IF(A167="","",女子申込一覧表!AW69)</f>
        <v/>
      </c>
      <c r="M167" t="str">
        <f>IF(A167="","",TRIM(女子申込一覧表!I69)&amp;TRIM(女子申込一覧表!J69))</f>
        <v/>
      </c>
      <c r="N167" t="str">
        <f>IF(A167="","",女子申込一覧表!AH69)</f>
        <v/>
      </c>
    </row>
    <row r="168" spans="1:14">
      <c r="A168" t="str">
        <f>IF(女子申込一覧表!I70="","",女子申込一覧表!AR70)</f>
        <v/>
      </c>
      <c r="B168" t="str">
        <f t="shared" si="8"/>
        <v/>
      </c>
      <c r="C168" t="str">
        <f>IF(A168="","",女子申込一覧表!AV70)</f>
        <v/>
      </c>
      <c r="D168" t="str">
        <f>IF(A168="","",女子申込一覧表!BA70)</f>
        <v/>
      </c>
      <c r="E168" s="55" t="str">
        <f>IF(A168="","",女子申込一覧表!BY70)</f>
        <v/>
      </c>
      <c r="F168" t="str">
        <f>IF(A168="","",女子申込一覧表!G70)</f>
        <v/>
      </c>
      <c r="G168" t="str">
        <f>IF(A168="","",女子申込一覧表!AY70)</f>
        <v/>
      </c>
      <c r="H168" t="str">
        <f t="shared" si="10"/>
        <v/>
      </c>
      <c r="I168" t="str">
        <f t="shared" si="9"/>
        <v/>
      </c>
      <c r="J168" t="str">
        <f>IF(A168="","",女子申込一覧表!BJ70)</f>
        <v/>
      </c>
      <c r="K168" t="str">
        <f>IF(A168="","",女子申込一覧表!BH70)</f>
        <v/>
      </c>
      <c r="L168" t="str">
        <f>IF(A168="","",女子申込一覧表!AW70)</f>
        <v/>
      </c>
      <c r="M168" t="str">
        <f>IF(A168="","",TRIM(女子申込一覧表!I70)&amp;TRIM(女子申込一覧表!J70))</f>
        <v/>
      </c>
      <c r="N168" t="str">
        <f>IF(A168="","",女子申込一覧表!AH70)</f>
        <v/>
      </c>
    </row>
    <row r="169" spans="1:14">
      <c r="A169" t="str">
        <f>IF(女子申込一覧表!I71="","",女子申込一覧表!AR71)</f>
        <v/>
      </c>
      <c r="B169" t="str">
        <f t="shared" ref="B169:B203" si="11">IF(A169="","",5)</f>
        <v/>
      </c>
      <c r="C169" t="str">
        <f>IF(A169="","",女子申込一覧表!AV71)</f>
        <v/>
      </c>
      <c r="D169" t="str">
        <f>IF(A169="","",女子申込一覧表!BA71)</f>
        <v/>
      </c>
      <c r="E169" s="55" t="str">
        <f>IF(A169="","",女子申込一覧表!BY71)</f>
        <v/>
      </c>
      <c r="F169" t="str">
        <f>IF(A169="","",女子申込一覧表!G71)</f>
        <v/>
      </c>
      <c r="G169" t="str">
        <f>IF(A169="","",女子申込一覧表!AY71)</f>
        <v/>
      </c>
      <c r="H169" t="str">
        <f t="shared" si="10"/>
        <v/>
      </c>
      <c r="I169" t="str">
        <f t="shared" si="9"/>
        <v/>
      </c>
      <c r="J169" t="str">
        <f>IF(A169="","",女子申込一覧表!BJ71)</f>
        <v/>
      </c>
      <c r="K169" t="str">
        <f>IF(A169="","",女子申込一覧表!BH71)</f>
        <v/>
      </c>
      <c r="L169" t="str">
        <f>IF(A169="","",女子申込一覧表!AW71)</f>
        <v/>
      </c>
      <c r="M169" t="str">
        <f>IF(A169="","",TRIM(女子申込一覧表!I71)&amp;TRIM(女子申込一覧表!J71))</f>
        <v/>
      </c>
      <c r="N169" t="str">
        <f>IF(A169="","",女子申込一覧表!AH71)</f>
        <v/>
      </c>
    </row>
    <row r="170" spans="1:14">
      <c r="A170" t="str">
        <f>IF(女子申込一覧表!I72="","",女子申込一覧表!AR72)</f>
        <v/>
      </c>
      <c r="B170" t="str">
        <f t="shared" si="11"/>
        <v/>
      </c>
      <c r="C170" t="str">
        <f>IF(A170="","",女子申込一覧表!AV72)</f>
        <v/>
      </c>
      <c r="D170" t="str">
        <f>IF(A170="","",女子申込一覧表!BA72)</f>
        <v/>
      </c>
      <c r="E170" s="55" t="str">
        <f>IF(A170="","",女子申込一覧表!BY72)</f>
        <v/>
      </c>
      <c r="F170" t="str">
        <f>IF(A170="","",女子申込一覧表!G72)</f>
        <v/>
      </c>
      <c r="G170" t="str">
        <f>IF(A170="","",女子申込一覧表!AY72)</f>
        <v/>
      </c>
      <c r="H170" t="str">
        <f t="shared" si="10"/>
        <v/>
      </c>
      <c r="I170" t="str">
        <f t="shared" si="9"/>
        <v/>
      </c>
      <c r="J170" t="str">
        <f>IF(A170="","",女子申込一覧表!BJ72)</f>
        <v/>
      </c>
      <c r="K170" t="str">
        <f>IF(A170="","",女子申込一覧表!BH72)</f>
        <v/>
      </c>
      <c r="L170" t="str">
        <f>IF(A170="","",女子申込一覧表!AW72)</f>
        <v/>
      </c>
      <c r="M170" t="str">
        <f>IF(A170="","",TRIM(女子申込一覧表!I72)&amp;TRIM(女子申込一覧表!J72))</f>
        <v/>
      </c>
      <c r="N170" t="str">
        <f>IF(A170="","",女子申込一覧表!AH72)</f>
        <v/>
      </c>
    </row>
    <row r="171" spans="1:14">
      <c r="A171" t="str">
        <f>IF(女子申込一覧表!I73="","",女子申込一覧表!AR73)</f>
        <v/>
      </c>
      <c r="B171" t="str">
        <f t="shared" si="11"/>
        <v/>
      </c>
      <c r="C171" t="str">
        <f>IF(A171="","",女子申込一覧表!AV73)</f>
        <v/>
      </c>
      <c r="D171" t="str">
        <f>IF(A171="","",女子申込一覧表!BA73)</f>
        <v/>
      </c>
      <c r="E171" s="55" t="str">
        <f>IF(A171="","",女子申込一覧表!BY73)</f>
        <v/>
      </c>
      <c r="F171" t="str">
        <f>IF(A171="","",女子申込一覧表!G73)</f>
        <v/>
      </c>
      <c r="G171" t="str">
        <f>IF(A171="","",女子申込一覧表!AY73)</f>
        <v/>
      </c>
      <c r="H171" t="str">
        <f t="shared" si="10"/>
        <v/>
      </c>
      <c r="I171" t="str">
        <f t="shared" si="9"/>
        <v/>
      </c>
      <c r="J171" t="str">
        <f>IF(A171="","",女子申込一覧表!BJ73)</f>
        <v/>
      </c>
      <c r="K171" t="str">
        <f>IF(A171="","",女子申込一覧表!BH73)</f>
        <v/>
      </c>
      <c r="L171" t="str">
        <f>IF(A171="","",女子申込一覧表!AW73)</f>
        <v/>
      </c>
      <c r="M171" t="str">
        <f>IF(A171="","",TRIM(女子申込一覧表!I73)&amp;TRIM(女子申込一覧表!J73))</f>
        <v/>
      </c>
      <c r="N171" t="str">
        <f>IF(A171="","",女子申込一覧表!AH73)</f>
        <v/>
      </c>
    </row>
    <row r="172" spans="1:14">
      <c r="A172" t="str">
        <f>IF(女子申込一覧表!I74="","",女子申込一覧表!AR74)</f>
        <v/>
      </c>
      <c r="B172" t="str">
        <f t="shared" si="11"/>
        <v/>
      </c>
      <c r="C172" t="str">
        <f>IF(A172="","",女子申込一覧表!AV74)</f>
        <v/>
      </c>
      <c r="D172" t="str">
        <f>IF(A172="","",女子申込一覧表!BA74)</f>
        <v/>
      </c>
      <c r="E172" s="55" t="str">
        <f>IF(A172="","",女子申込一覧表!BY74)</f>
        <v/>
      </c>
      <c r="F172" t="str">
        <f>IF(A172="","",女子申込一覧表!G74)</f>
        <v/>
      </c>
      <c r="G172" t="str">
        <f>IF(A172="","",女子申込一覧表!AY74)</f>
        <v/>
      </c>
      <c r="H172" t="str">
        <f t="shared" si="10"/>
        <v/>
      </c>
      <c r="I172" t="str">
        <f t="shared" si="9"/>
        <v/>
      </c>
      <c r="J172" t="str">
        <f>IF(A172="","",女子申込一覧表!BJ74)</f>
        <v/>
      </c>
      <c r="K172" t="str">
        <f>IF(A172="","",女子申込一覧表!BH74)</f>
        <v/>
      </c>
      <c r="L172" t="str">
        <f>IF(A172="","",女子申込一覧表!AW74)</f>
        <v/>
      </c>
      <c r="M172" t="str">
        <f>IF(A172="","",TRIM(女子申込一覧表!I74)&amp;TRIM(女子申込一覧表!J74))</f>
        <v/>
      </c>
      <c r="N172" t="str">
        <f>IF(A172="","",女子申込一覧表!AH74)</f>
        <v/>
      </c>
    </row>
    <row r="173" spans="1:14">
      <c r="A173" t="str">
        <f>IF(女子申込一覧表!I75="","",女子申込一覧表!AR75)</f>
        <v/>
      </c>
      <c r="B173" t="str">
        <f t="shared" si="11"/>
        <v/>
      </c>
      <c r="C173" t="str">
        <f>IF(A173="","",女子申込一覧表!AV75)</f>
        <v/>
      </c>
      <c r="D173" t="str">
        <f>IF(A173="","",女子申込一覧表!BA75)</f>
        <v/>
      </c>
      <c r="E173" s="55" t="str">
        <f>IF(A173="","",女子申込一覧表!BY75)</f>
        <v/>
      </c>
      <c r="F173" t="str">
        <f>IF(A173="","",女子申込一覧表!G75)</f>
        <v/>
      </c>
      <c r="G173" t="str">
        <f>IF(A173="","",女子申込一覧表!AY75)</f>
        <v/>
      </c>
      <c r="H173" t="str">
        <f t="shared" si="10"/>
        <v/>
      </c>
      <c r="I173" t="str">
        <f t="shared" si="9"/>
        <v/>
      </c>
      <c r="J173" t="str">
        <f>IF(A173="","",女子申込一覧表!BJ75)</f>
        <v/>
      </c>
      <c r="K173" t="str">
        <f>IF(A173="","",女子申込一覧表!BH75)</f>
        <v/>
      </c>
      <c r="L173" t="str">
        <f>IF(A173="","",女子申込一覧表!AW75)</f>
        <v/>
      </c>
      <c r="M173" t="str">
        <f>IF(A173="","",TRIM(女子申込一覧表!I75)&amp;TRIM(女子申込一覧表!J75))</f>
        <v/>
      </c>
      <c r="N173" t="str">
        <f>IF(A173="","",女子申込一覧表!AH75)</f>
        <v/>
      </c>
    </row>
    <row r="174" spans="1:14">
      <c r="A174" t="str">
        <f>IF(女子申込一覧表!I76="","",女子申込一覧表!AR76)</f>
        <v/>
      </c>
      <c r="B174" t="str">
        <f t="shared" si="11"/>
        <v/>
      </c>
      <c r="C174" t="str">
        <f>IF(A174="","",女子申込一覧表!AV76)</f>
        <v/>
      </c>
      <c r="D174" t="str">
        <f>IF(A174="","",女子申込一覧表!BA76)</f>
        <v/>
      </c>
      <c r="E174" s="55" t="str">
        <f>IF(A174="","",女子申込一覧表!BY76)</f>
        <v/>
      </c>
      <c r="F174" t="str">
        <f>IF(A174="","",女子申込一覧表!G76)</f>
        <v/>
      </c>
      <c r="G174" t="str">
        <f>IF(A174="","",女子申込一覧表!AY76)</f>
        <v/>
      </c>
      <c r="H174" t="str">
        <f t="shared" si="10"/>
        <v/>
      </c>
      <c r="I174" t="str">
        <f t="shared" si="9"/>
        <v/>
      </c>
      <c r="J174" t="str">
        <f>IF(A174="","",女子申込一覧表!BJ76)</f>
        <v/>
      </c>
      <c r="K174" t="str">
        <f>IF(A174="","",女子申込一覧表!BH76)</f>
        <v/>
      </c>
      <c r="L174" t="str">
        <f>IF(A174="","",女子申込一覧表!AW76)</f>
        <v/>
      </c>
      <c r="M174" t="str">
        <f>IF(A174="","",TRIM(女子申込一覧表!I76)&amp;TRIM(女子申込一覧表!J76))</f>
        <v/>
      </c>
      <c r="N174" t="str">
        <f>IF(A174="","",女子申込一覧表!AH76)</f>
        <v/>
      </c>
    </row>
    <row r="175" spans="1:14">
      <c r="A175" t="str">
        <f>IF(女子申込一覧表!I77="","",女子申込一覧表!AR77)</f>
        <v/>
      </c>
      <c r="B175" t="str">
        <f t="shared" si="11"/>
        <v/>
      </c>
      <c r="C175" t="str">
        <f>IF(A175="","",女子申込一覧表!AV77)</f>
        <v/>
      </c>
      <c r="D175" t="str">
        <f>IF(A175="","",女子申込一覧表!BA77)</f>
        <v/>
      </c>
      <c r="E175" s="55" t="str">
        <f>IF(A175="","",女子申込一覧表!BY77)</f>
        <v/>
      </c>
      <c r="F175" t="str">
        <f>IF(A175="","",女子申込一覧表!G77)</f>
        <v/>
      </c>
      <c r="G175" t="str">
        <f>IF(A175="","",女子申込一覧表!AY77)</f>
        <v/>
      </c>
      <c r="H175" t="str">
        <f t="shared" si="10"/>
        <v/>
      </c>
      <c r="I175" t="str">
        <f t="shared" si="9"/>
        <v/>
      </c>
      <c r="J175" t="str">
        <f>IF(A175="","",女子申込一覧表!BJ77)</f>
        <v/>
      </c>
      <c r="K175" t="str">
        <f>IF(A175="","",女子申込一覧表!BH77)</f>
        <v/>
      </c>
      <c r="L175" t="str">
        <f>IF(A175="","",女子申込一覧表!AW77)</f>
        <v/>
      </c>
      <c r="M175" t="str">
        <f>IF(A175="","",TRIM(女子申込一覧表!I77)&amp;TRIM(女子申込一覧表!J77))</f>
        <v/>
      </c>
      <c r="N175" t="str">
        <f>IF(A175="","",女子申込一覧表!AH77)</f>
        <v/>
      </c>
    </row>
    <row r="176" spans="1:14">
      <c r="A176" t="str">
        <f>IF(女子申込一覧表!I78="","",女子申込一覧表!AR78)</f>
        <v/>
      </c>
      <c r="B176" t="str">
        <f t="shared" si="11"/>
        <v/>
      </c>
      <c r="C176" t="str">
        <f>IF(A176="","",女子申込一覧表!AV78)</f>
        <v/>
      </c>
      <c r="D176" t="str">
        <f>IF(A176="","",女子申込一覧表!BA78)</f>
        <v/>
      </c>
      <c r="E176" s="55" t="str">
        <f>IF(A176="","",女子申込一覧表!BY78)</f>
        <v/>
      </c>
      <c r="F176" t="str">
        <f>IF(A176="","",女子申込一覧表!G78)</f>
        <v/>
      </c>
      <c r="G176" t="str">
        <f>IF(A176="","",女子申込一覧表!AY78)</f>
        <v/>
      </c>
      <c r="H176" t="str">
        <f t="shared" si="10"/>
        <v/>
      </c>
      <c r="I176" t="str">
        <f t="shared" si="9"/>
        <v/>
      </c>
      <c r="J176" t="str">
        <f>IF(A176="","",女子申込一覧表!BJ78)</f>
        <v/>
      </c>
      <c r="K176" t="str">
        <f>IF(A176="","",女子申込一覧表!BH78)</f>
        <v/>
      </c>
      <c r="L176" t="str">
        <f>IF(A176="","",女子申込一覧表!AW78)</f>
        <v/>
      </c>
      <c r="M176" t="str">
        <f>IF(A176="","",TRIM(女子申込一覧表!I78)&amp;TRIM(女子申込一覧表!J78))</f>
        <v/>
      </c>
      <c r="N176" t="str">
        <f>IF(A176="","",女子申込一覧表!AH78)</f>
        <v/>
      </c>
    </row>
    <row r="177" spans="1:14">
      <c r="A177" t="str">
        <f>IF(女子申込一覧表!I79="","",女子申込一覧表!AR79)</f>
        <v/>
      </c>
      <c r="B177" t="str">
        <f t="shared" si="11"/>
        <v/>
      </c>
      <c r="C177" t="str">
        <f>IF(A177="","",女子申込一覧表!AV79)</f>
        <v/>
      </c>
      <c r="D177" t="str">
        <f>IF(A177="","",女子申込一覧表!BA79)</f>
        <v/>
      </c>
      <c r="E177" s="55" t="str">
        <f>IF(A177="","",女子申込一覧表!BY79)</f>
        <v/>
      </c>
      <c r="F177" t="str">
        <f>IF(A177="","",女子申込一覧表!G79)</f>
        <v/>
      </c>
      <c r="G177" t="str">
        <f>IF(A177="","",女子申込一覧表!AY79)</f>
        <v/>
      </c>
      <c r="H177" t="str">
        <f t="shared" si="10"/>
        <v/>
      </c>
      <c r="I177" t="str">
        <f t="shared" si="9"/>
        <v/>
      </c>
      <c r="J177" t="str">
        <f>IF(A177="","",女子申込一覧表!BJ79)</f>
        <v/>
      </c>
      <c r="K177" t="str">
        <f>IF(A177="","",女子申込一覧表!BH79)</f>
        <v/>
      </c>
      <c r="L177" t="str">
        <f>IF(A177="","",女子申込一覧表!AW79)</f>
        <v/>
      </c>
      <c r="M177" t="str">
        <f>IF(A177="","",TRIM(女子申込一覧表!I79)&amp;TRIM(女子申込一覧表!J79))</f>
        <v/>
      </c>
      <c r="N177" t="str">
        <f>IF(A177="","",女子申込一覧表!AH79)</f>
        <v/>
      </c>
    </row>
    <row r="178" spans="1:14">
      <c r="A178" t="str">
        <f>IF(女子申込一覧表!I80="","",女子申込一覧表!AR80)</f>
        <v/>
      </c>
      <c r="B178" t="str">
        <f t="shared" si="11"/>
        <v/>
      </c>
      <c r="C178" t="str">
        <f>IF(A178="","",女子申込一覧表!AV80)</f>
        <v/>
      </c>
      <c r="D178" t="str">
        <f>IF(A178="","",女子申込一覧表!BA80)</f>
        <v/>
      </c>
      <c r="E178" s="55" t="str">
        <f>IF(A178="","",女子申込一覧表!BY80)</f>
        <v/>
      </c>
      <c r="F178" t="str">
        <f>IF(A178="","",女子申込一覧表!G80)</f>
        <v/>
      </c>
      <c r="G178" t="str">
        <f>IF(A178="","",女子申込一覧表!AY80)</f>
        <v/>
      </c>
      <c r="H178" t="str">
        <f t="shared" si="10"/>
        <v/>
      </c>
      <c r="I178" t="str">
        <f t="shared" si="9"/>
        <v/>
      </c>
      <c r="J178" t="str">
        <f>IF(A178="","",女子申込一覧表!BJ80)</f>
        <v/>
      </c>
      <c r="K178" t="str">
        <f>IF(A178="","",女子申込一覧表!BH80)</f>
        <v/>
      </c>
      <c r="L178" t="str">
        <f>IF(A178="","",女子申込一覧表!AW80)</f>
        <v/>
      </c>
      <c r="M178" t="str">
        <f>IF(A178="","",TRIM(女子申込一覧表!I80)&amp;TRIM(女子申込一覧表!J80))</f>
        <v/>
      </c>
      <c r="N178" t="str">
        <f>IF(A178="","",女子申込一覧表!AH80)</f>
        <v/>
      </c>
    </row>
    <row r="179" spans="1:14">
      <c r="A179" t="str">
        <f>IF(女子申込一覧表!I81="","",女子申込一覧表!AR81)</f>
        <v/>
      </c>
      <c r="B179" t="str">
        <f t="shared" si="11"/>
        <v/>
      </c>
      <c r="C179" t="str">
        <f>IF(A179="","",女子申込一覧表!AV81)</f>
        <v/>
      </c>
      <c r="D179" t="str">
        <f>IF(A179="","",女子申込一覧表!BA81)</f>
        <v/>
      </c>
      <c r="E179" s="55" t="str">
        <f>IF(A179="","",女子申込一覧表!BY81)</f>
        <v/>
      </c>
      <c r="F179" t="str">
        <f>IF(A179="","",女子申込一覧表!G81)</f>
        <v/>
      </c>
      <c r="G179" t="str">
        <f>IF(A179="","",女子申込一覧表!AY81)</f>
        <v/>
      </c>
      <c r="H179" t="str">
        <f t="shared" si="10"/>
        <v/>
      </c>
      <c r="I179" t="str">
        <f t="shared" si="9"/>
        <v/>
      </c>
      <c r="J179" t="str">
        <f>IF(A179="","",女子申込一覧表!BJ81)</f>
        <v/>
      </c>
      <c r="K179" t="str">
        <f>IF(A179="","",女子申込一覧表!BH81)</f>
        <v/>
      </c>
      <c r="L179" t="str">
        <f>IF(A179="","",女子申込一覧表!AW81)</f>
        <v/>
      </c>
      <c r="M179" t="str">
        <f>IF(A179="","",TRIM(女子申込一覧表!I81)&amp;TRIM(女子申込一覧表!J81))</f>
        <v/>
      </c>
      <c r="N179" t="str">
        <f>IF(A179="","",女子申込一覧表!AH81)</f>
        <v/>
      </c>
    </row>
    <row r="180" spans="1:14">
      <c r="A180" t="str">
        <f>IF(女子申込一覧表!I82="","",女子申込一覧表!AR82)</f>
        <v/>
      </c>
      <c r="B180" t="str">
        <f t="shared" si="11"/>
        <v/>
      </c>
      <c r="C180" t="str">
        <f>IF(A180="","",女子申込一覧表!AV82)</f>
        <v/>
      </c>
      <c r="D180" t="str">
        <f>IF(A180="","",女子申込一覧表!BA82)</f>
        <v/>
      </c>
      <c r="E180" s="55" t="str">
        <f>IF(A180="","",女子申込一覧表!BY82)</f>
        <v/>
      </c>
      <c r="F180" t="str">
        <f>IF(A180="","",女子申込一覧表!G82)</f>
        <v/>
      </c>
      <c r="G180" t="str">
        <f>IF(A180="","",女子申込一覧表!AY82)</f>
        <v/>
      </c>
      <c r="H180" t="str">
        <f t="shared" si="10"/>
        <v/>
      </c>
      <c r="I180" t="str">
        <f t="shared" si="9"/>
        <v/>
      </c>
      <c r="J180" t="str">
        <f>IF(A180="","",女子申込一覧表!BJ82)</f>
        <v/>
      </c>
      <c r="K180" t="str">
        <f>IF(A180="","",女子申込一覧表!BH82)</f>
        <v/>
      </c>
      <c r="L180" t="str">
        <f>IF(A180="","",女子申込一覧表!AW82)</f>
        <v/>
      </c>
      <c r="M180" t="str">
        <f>IF(A180="","",TRIM(女子申込一覧表!I82)&amp;TRIM(女子申込一覧表!J82))</f>
        <v/>
      </c>
      <c r="N180" t="str">
        <f>IF(A180="","",女子申込一覧表!AH82)</f>
        <v/>
      </c>
    </row>
    <row r="181" spans="1:14">
      <c r="A181" t="str">
        <f>IF(女子申込一覧表!I83="","",女子申込一覧表!AR83)</f>
        <v/>
      </c>
      <c r="B181" t="str">
        <f t="shared" si="11"/>
        <v/>
      </c>
      <c r="C181" t="str">
        <f>IF(A181="","",女子申込一覧表!AV83)</f>
        <v/>
      </c>
      <c r="D181" t="str">
        <f>IF(A181="","",女子申込一覧表!BA83)</f>
        <v/>
      </c>
      <c r="E181" s="55" t="str">
        <f>IF(A181="","",女子申込一覧表!BY83)</f>
        <v/>
      </c>
      <c r="F181" t="str">
        <f>IF(A181="","",女子申込一覧表!G83)</f>
        <v/>
      </c>
      <c r="G181" t="str">
        <f>IF(A181="","",女子申込一覧表!AY83)</f>
        <v/>
      </c>
      <c r="H181" t="str">
        <f t="shared" si="10"/>
        <v/>
      </c>
      <c r="I181" t="str">
        <f t="shared" si="9"/>
        <v/>
      </c>
      <c r="J181" t="str">
        <f>IF(A181="","",女子申込一覧表!BJ83)</f>
        <v/>
      </c>
      <c r="K181" t="str">
        <f>IF(A181="","",女子申込一覧表!BH83)</f>
        <v/>
      </c>
      <c r="L181" t="str">
        <f>IF(A181="","",女子申込一覧表!AW83)</f>
        <v/>
      </c>
      <c r="M181" t="str">
        <f>IF(A181="","",TRIM(女子申込一覧表!I83)&amp;TRIM(女子申込一覧表!J83))</f>
        <v/>
      </c>
      <c r="N181" t="str">
        <f>IF(A181="","",女子申込一覧表!AH83)</f>
        <v/>
      </c>
    </row>
    <row r="182" spans="1:14">
      <c r="A182" t="str">
        <f>IF(女子申込一覧表!I84="","",女子申込一覧表!AR84)</f>
        <v/>
      </c>
      <c r="B182" t="str">
        <f t="shared" si="11"/>
        <v/>
      </c>
      <c r="C182" t="str">
        <f>IF(A182="","",女子申込一覧表!AV84)</f>
        <v/>
      </c>
      <c r="D182" t="str">
        <f>IF(A182="","",女子申込一覧表!BA84)</f>
        <v/>
      </c>
      <c r="E182" s="55" t="str">
        <f>IF(A182="","",女子申込一覧表!BY84)</f>
        <v/>
      </c>
      <c r="F182" t="str">
        <f>IF(A182="","",女子申込一覧表!G84)</f>
        <v/>
      </c>
      <c r="G182" t="str">
        <f>IF(A182="","",女子申込一覧表!AY84)</f>
        <v/>
      </c>
      <c r="H182" t="str">
        <f t="shared" si="10"/>
        <v/>
      </c>
      <c r="I182" t="str">
        <f t="shared" si="9"/>
        <v/>
      </c>
      <c r="J182" t="str">
        <f>IF(A182="","",女子申込一覧表!BJ84)</f>
        <v/>
      </c>
      <c r="K182" t="str">
        <f>IF(A182="","",女子申込一覧表!BH84)</f>
        <v/>
      </c>
      <c r="L182" t="str">
        <f>IF(A182="","",女子申込一覧表!AW84)</f>
        <v/>
      </c>
      <c r="M182" t="str">
        <f>IF(A182="","",TRIM(女子申込一覧表!I84)&amp;TRIM(女子申込一覧表!J84))</f>
        <v/>
      </c>
      <c r="N182" t="str">
        <f>IF(A182="","",女子申込一覧表!AH84)</f>
        <v/>
      </c>
    </row>
    <row r="183" spans="1:14">
      <c r="A183" t="str">
        <f>IF(女子申込一覧表!I85="","",女子申込一覧表!AR85)</f>
        <v/>
      </c>
      <c r="B183" t="str">
        <f t="shared" si="11"/>
        <v/>
      </c>
      <c r="C183" t="str">
        <f>IF(A183="","",女子申込一覧表!AV85)</f>
        <v/>
      </c>
      <c r="D183" t="str">
        <f>IF(A183="","",女子申込一覧表!BA85)</f>
        <v/>
      </c>
      <c r="E183" s="55" t="str">
        <f>IF(A183="","",女子申込一覧表!BY85)</f>
        <v/>
      </c>
      <c r="F183" t="str">
        <f>IF(A183="","",女子申込一覧表!G85)</f>
        <v/>
      </c>
      <c r="G183" t="str">
        <f>IF(A183="","",女子申込一覧表!AY85)</f>
        <v/>
      </c>
      <c r="H183" t="str">
        <f t="shared" si="10"/>
        <v/>
      </c>
      <c r="I183" t="str">
        <f t="shared" si="9"/>
        <v/>
      </c>
      <c r="J183" t="str">
        <f>IF(A183="","",女子申込一覧表!BJ85)</f>
        <v/>
      </c>
      <c r="K183" t="str">
        <f>IF(A183="","",女子申込一覧表!BH85)</f>
        <v/>
      </c>
      <c r="L183" t="str">
        <f>IF(A183="","",女子申込一覧表!AW85)</f>
        <v/>
      </c>
      <c r="M183" t="str">
        <f>IF(A183="","",TRIM(女子申込一覧表!I85)&amp;TRIM(女子申込一覧表!J85))</f>
        <v/>
      </c>
      <c r="N183" t="str">
        <f>IF(A183="","",女子申込一覧表!AH85)</f>
        <v/>
      </c>
    </row>
    <row r="184" spans="1:14">
      <c r="A184" t="str">
        <f>IF(女子申込一覧表!I86="","",女子申込一覧表!AR86)</f>
        <v/>
      </c>
      <c r="B184" t="str">
        <f t="shared" si="11"/>
        <v/>
      </c>
      <c r="C184" t="str">
        <f>IF(A184="","",女子申込一覧表!AV86)</f>
        <v/>
      </c>
      <c r="D184" t="str">
        <f>IF(A184="","",女子申込一覧表!BA86)</f>
        <v/>
      </c>
      <c r="E184" s="55" t="str">
        <f>IF(A184="","",女子申込一覧表!BY86)</f>
        <v/>
      </c>
      <c r="F184" t="str">
        <f>IF(A184="","",女子申込一覧表!G86)</f>
        <v/>
      </c>
      <c r="G184" t="str">
        <f>IF(A184="","",女子申込一覧表!AY86)</f>
        <v/>
      </c>
      <c r="H184" t="str">
        <f t="shared" si="10"/>
        <v/>
      </c>
      <c r="I184" t="str">
        <f t="shared" si="9"/>
        <v/>
      </c>
      <c r="J184" t="str">
        <f>IF(A184="","",女子申込一覧表!BJ86)</f>
        <v/>
      </c>
      <c r="K184" t="str">
        <f>IF(A184="","",女子申込一覧表!BH86)</f>
        <v/>
      </c>
      <c r="L184" t="str">
        <f>IF(A184="","",女子申込一覧表!AW86)</f>
        <v/>
      </c>
      <c r="M184" t="str">
        <f>IF(A184="","",TRIM(女子申込一覧表!I86)&amp;TRIM(女子申込一覧表!J86))</f>
        <v/>
      </c>
      <c r="N184" t="str">
        <f>IF(A184="","",女子申込一覧表!AH86)</f>
        <v/>
      </c>
    </row>
    <row r="185" spans="1:14">
      <c r="A185" t="str">
        <f>IF(女子申込一覧表!I87="","",女子申込一覧表!AR87)</f>
        <v/>
      </c>
      <c r="B185" t="str">
        <f t="shared" si="11"/>
        <v/>
      </c>
      <c r="C185" t="str">
        <f>IF(A185="","",女子申込一覧表!AV87)</f>
        <v/>
      </c>
      <c r="D185" t="str">
        <f>IF(A185="","",女子申込一覧表!BA87)</f>
        <v/>
      </c>
      <c r="E185" s="55" t="str">
        <f>IF(A185="","",女子申込一覧表!BY87)</f>
        <v/>
      </c>
      <c r="F185" t="str">
        <f>IF(A185="","",女子申込一覧表!G87)</f>
        <v/>
      </c>
      <c r="G185" t="str">
        <f>IF(A185="","",女子申込一覧表!AY87)</f>
        <v/>
      </c>
      <c r="H185" t="str">
        <f t="shared" si="10"/>
        <v/>
      </c>
      <c r="I185" t="str">
        <f t="shared" si="9"/>
        <v/>
      </c>
      <c r="J185" t="str">
        <f>IF(A185="","",女子申込一覧表!BJ87)</f>
        <v/>
      </c>
      <c r="K185" t="str">
        <f>IF(A185="","",女子申込一覧表!BH87)</f>
        <v/>
      </c>
      <c r="L185" t="str">
        <f>IF(A185="","",女子申込一覧表!AW87)</f>
        <v/>
      </c>
      <c r="M185" t="str">
        <f>IF(A185="","",TRIM(女子申込一覧表!I87)&amp;TRIM(女子申込一覧表!J87))</f>
        <v/>
      </c>
      <c r="N185" t="str">
        <f>IF(A185="","",女子申込一覧表!AH87)</f>
        <v/>
      </c>
    </row>
    <row r="186" spans="1:14">
      <c r="A186" t="str">
        <f>IF(女子申込一覧表!I88="","",女子申込一覧表!AR88)</f>
        <v/>
      </c>
      <c r="B186" t="str">
        <f t="shared" si="11"/>
        <v/>
      </c>
      <c r="C186" t="str">
        <f>IF(A186="","",女子申込一覧表!AV88)</f>
        <v/>
      </c>
      <c r="D186" t="str">
        <f>IF(A186="","",女子申込一覧表!BA88)</f>
        <v/>
      </c>
      <c r="E186" s="55" t="str">
        <f>IF(A186="","",女子申込一覧表!BY88)</f>
        <v/>
      </c>
      <c r="F186" t="str">
        <f>IF(A186="","",女子申込一覧表!G88)</f>
        <v/>
      </c>
      <c r="G186" t="str">
        <f>IF(A186="","",女子申込一覧表!AY88)</f>
        <v/>
      </c>
      <c r="H186" t="str">
        <f t="shared" si="10"/>
        <v/>
      </c>
      <c r="I186" t="str">
        <f t="shared" si="9"/>
        <v/>
      </c>
      <c r="J186" t="str">
        <f>IF(A186="","",女子申込一覧表!BJ88)</f>
        <v/>
      </c>
      <c r="K186" t="str">
        <f>IF(A186="","",女子申込一覧表!BH88)</f>
        <v/>
      </c>
      <c r="L186" t="str">
        <f>IF(A186="","",女子申込一覧表!AW88)</f>
        <v/>
      </c>
      <c r="M186" t="str">
        <f>IF(A186="","",TRIM(女子申込一覧表!I88)&amp;TRIM(女子申込一覧表!J88))</f>
        <v/>
      </c>
      <c r="N186" t="str">
        <f>IF(A186="","",女子申込一覧表!AH88)</f>
        <v/>
      </c>
    </row>
    <row r="187" spans="1:14">
      <c r="A187" t="str">
        <f>IF(女子申込一覧表!I89="","",女子申込一覧表!AR89)</f>
        <v/>
      </c>
      <c r="B187" t="str">
        <f t="shared" si="11"/>
        <v/>
      </c>
      <c r="C187" t="str">
        <f>IF(A187="","",女子申込一覧表!AV89)</f>
        <v/>
      </c>
      <c r="D187" t="str">
        <f>IF(A187="","",女子申込一覧表!BA89)</f>
        <v/>
      </c>
      <c r="E187" s="55" t="str">
        <f>IF(A187="","",女子申込一覧表!BY89)</f>
        <v/>
      </c>
      <c r="F187" t="str">
        <f>IF(A187="","",女子申込一覧表!G89)</f>
        <v/>
      </c>
      <c r="G187" t="str">
        <f>IF(A187="","",女子申込一覧表!AY89)</f>
        <v/>
      </c>
      <c r="H187" t="str">
        <f t="shared" si="10"/>
        <v/>
      </c>
      <c r="I187" t="str">
        <f t="shared" si="9"/>
        <v/>
      </c>
      <c r="J187" t="str">
        <f>IF(A187="","",女子申込一覧表!BJ89)</f>
        <v/>
      </c>
      <c r="K187" t="str">
        <f>IF(A187="","",女子申込一覧表!BH89)</f>
        <v/>
      </c>
      <c r="L187" t="str">
        <f>IF(A187="","",女子申込一覧表!AW89)</f>
        <v/>
      </c>
      <c r="M187" t="str">
        <f>IF(A187="","",TRIM(女子申込一覧表!I89)&amp;TRIM(女子申込一覧表!J89))</f>
        <v/>
      </c>
      <c r="N187" t="str">
        <f>IF(A187="","",女子申込一覧表!AH89)</f>
        <v/>
      </c>
    </row>
    <row r="188" spans="1:14">
      <c r="A188" t="str">
        <f>IF(女子申込一覧表!I90="","",女子申込一覧表!AR90)</f>
        <v/>
      </c>
      <c r="B188" t="str">
        <f t="shared" si="11"/>
        <v/>
      </c>
      <c r="C188" t="str">
        <f>IF(A188="","",女子申込一覧表!AV90)</f>
        <v/>
      </c>
      <c r="D188" t="str">
        <f>IF(A188="","",女子申込一覧表!BA90)</f>
        <v/>
      </c>
      <c r="E188" s="55" t="str">
        <f>IF(A188="","",女子申込一覧表!BY90)</f>
        <v/>
      </c>
      <c r="F188" t="str">
        <f>IF(A188="","",女子申込一覧表!G90)</f>
        <v/>
      </c>
      <c r="G188" t="str">
        <f>IF(A188="","",女子申込一覧表!AY90)</f>
        <v/>
      </c>
      <c r="H188" t="str">
        <f t="shared" si="10"/>
        <v/>
      </c>
      <c r="I188" t="str">
        <f t="shared" si="9"/>
        <v/>
      </c>
      <c r="J188" t="str">
        <f>IF(A188="","",女子申込一覧表!BJ90)</f>
        <v/>
      </c>
      <c r="K188" t="str">
        <f>IF(A188="","",女子申込一覧表!BH90)</f>
        <v/>
      </c>
      <c r="L188" t="str">
        <f>IF(A188="","",女子申込一覧表!AW90)</f>
        <v/>
      </c>
      <c r="M188" t="str">
        <f>IF(A188="","",TRIM(女子申込一覧表!I90)&amp;TRIM(女子申込一覧表!J90))</f>
        <v/>
      </c>
      <c r="N188" t="str">
        <f>IF(A188="","",女子申込一覧表!AH90)</f>
        <v/>
      </c>
    </row>
    <row r="189" spans="1:14">
      <c r="A189" t="str">
        <f>IF(女子申込一覧表!I91="","",女子申込一覧表!AR91)</f>
        <v/>
      </c>
      <c r="B189" t="str">
        <f t="shared" si="11"/>
        <v/>
      </c>
      <c r="C189" t="str">
        <f>IF(A189="","",女子申込一覧表!AV91)</f>
        <v/>
      </c>
      <c r="D189" t="str">
        <f>IF(A189="","",女子申込一覧表!BA91)</f>
        <v/>
      </c>
      <c r="E189" s="55" t="str">
        <f>IF(A189="","",女子申込一覧表!BY91)</f>
        <v/>
      </c>
      <c r="F189" t="str">
        <f>IF(A189="","",女子申込一覧表!G91)</f>
        <v/>
      </c>
      <c r="G189" t="str">
        <f>IF(A189="","",女子申込一覧表!AY91)</f>
        <v/>
      </c>
      <c r="H189" t="str">
        <f t="shared" si="10"/>
        <v/>
      </c>
      <c r="I189" t="str">
        <f t="shared" si="9"/>
        <v/>
      </c>
      <c r="J189" t="str">
        <f>IF(A189="","",女子申込一覧表!BJ91)</f>
        <v/>
      </c>
      <c r="K189" t="str">
        <f>IF(A189="","",女子申込一覧表!BH91)</f>
        <v/>
      </c>
      <c r="L189" t="str">
        <f>IF(A189="","",女子申込一覧表!AW91)</f>
        <v/>
      </c>
      <c r="M189" t="str">
        <f>IF(A189="","",TRIM(女子申込一覧表!I91)&amp;TRIM(女子申込一覧表!J91))</f>
        <v/>
      </c>
      <c r="N189" t="str">
        <f>IF(A189="","",女子申込一覧表!AH91)</f>
        <v/>
      </c>
    </row>
    <row r="190" spans="1:14">
      <c r="A190" t="str">
        <f>IF(女子申込一覧表!I92="","",女子申込一覧表!AR92)</f>
        <v/>
      </c>
      <c r="B190" t="str">
        <f t="shared" si="11"/>
        <v/>
      </c>
      <c r="C190" t="str">
        <f>IF(A190="","",女子申込一覧表!AV92)</f>
        <v/>
      </c>
      <c r="D190" t="str">
        <f>IF(A190="","",女子申込一覧表!BA92)</f>
        <v/>
      </c>
      <c r="E190" s="55" t="str">
        <f>IF(A190="","",女子申込一覧表!BY92)</f>
        <v/>
      </c>
      <c r="F190" t="str">
        <f>IF(A190="","",女子申込一覧表!G92)</f>
        <v/>
      </c>
      <c r="G190" t="str">
        <f>IF(A190="","",女子申込一覧表!AY92)</f>
        <v/>
      </c>
      <c r="H190" t="str">
        <f t="shared" si="10"/>
        <v/>
      </c>
      <c r="I190" t="str">
        <f t="shared" si="9"/>
        <v/>
      </c>
      <c r="J190" t="str">
        <f>IF(A190="","",女子申込一覧表!BJ92)</f>
        <v/>
      </c>
      <c r="K190" t="str">
        <f>IF(A190="","",女子申込一覧表!BH92)</f>
        <v/>
      </c>
      <c r="L190" t="str">
        <f>IF(A190="","",女子申込一覧表!AW92)</f>
        <v/>
      </c>
      <c r="M190" t="str">
        <f>IF(A190="","",TRIM(女子申込一覧表!I92)&amp;TRIM(女子申込一覧表!J92))</f>
        <v/>
      </c>
      <c r="N190" t="str">
        <f>IF(A190="","",女子申込一覧表!AH92)</f>
        <v/>
      </c>
    </row>
    <row r="191" spans="1:14">
      <c r="A191" t="str">
        <f>IF(女子申込一覧表!I93="","",女子申込一覧表!AR93)</f>
        <v/>
      </c>
      <c r="B191" t="str">
        <f t="shared" si="11"/>
        <v/>
      </c>
      <c r="C191" t="str">
        <f>IF(A191="","",女子申込一覧表!AV93)</f>
        <v/>
      </c>
      <c r="D191" t="str">
        <f>IF(A191="","",女子申込一覧表!BA93)</f>
        <v/>
      </c>
      <c r="E191" s="55" t="str">
        <f>IF(A191="","",女子申込一覧表!BY93)</f>
        <v/>
      </c>
      <c r="F191" t="str">
        <f>IF(A191="","",女子申込一覧表!G93)</f>
        <v/>
      </c>
      <c r="G191" t="str">
        <f>IF(A191="","",女子申込一覧表!AY93)</f>
        <v/>
      </c>
      <c r="H191" t="str">
        <f t="shared" si="10"/>
        <v/>
      </c>
      <c r="I191" t="str">
        <f t="shared" si="9"/>
        <v/>
      </c>
      <c r="J191" t="str">
        <f>IF(A191="","",女子申込一覧表!BJ93)</f>
        <v/>
      </c>
      <c r="K191" t="str">
        <f>IF(A191="","",女子申込一覧表!BH93)</f>
        <v/>
      </c>
      <c r="L191" t="str">
        <f>IF(A191="","",女子申込一覧表!AW93)</f>
        <v/>
      </c>
      <c r="M191" t="str">
        <f>IF(A191="","",TRIM(女子申込一覧表!I93)&amp;TRIM(女子申込一覧表!J93))</f>
        <v/>
      </c>
      <c r="N191" t="str">
        <f>IF(A191="","",女子申込一覧表!AH93)</f>
        <v/>
      </c>
    </row>
    <row r="192" spans="1:14">
      <c r="A192" t="str">
        <f>IF(女子申込一覧表!I94="","",女子申込一覧表!AR94)</f>
        <v/>
      </c>
      <c r="B192" t="str">
        <f t="shared" si="11"/>
        <v/>
      </c>
      <c r="C192" t="str">
        <f>IF(A192="","",女子申込一覧表!AV94)</f>
        <v/>
      </c>
      <c r="D192" t="str">
        <f>IF(A192="","",女子申込一覧表!BA94)</f>
        <v/>
      </c>
      <c r="E192" s="55" t="str">
        <f>IF(A192="","",女子申込一覧表!BY94)</f>
        <v/>
      </c>
      <c r="F192" t="str">
        <f>IF(A192="","",女子申込一覧表!G94)</f>
        <v/>
      </c>
      <c r="G192" t="str">
        <f>IF(A192="","",女子申込一覧表!AY94)</f>
        <v/>
      </c>
      <c r="H192" t="str">
        <f t="shared" si="10"/>
        <v/>
      </c>
      <c r="I192" t="str">
        <f t="shared" si="9"/>
        <v/>
      </c>
      <c r="J192" t="str">
        <f>IF(A192="","",女子申込一覧表!BJ94)</f>
        <v/>
      </c>
      <c r="K192" t="str">
        <f>IF(A192="","",女子申込一覧表!BH94)</f>
        <v/>
      </c>
      <c r="L192" t="str">
        <f>IF(A192="","",女子申込一覧表!AW94)</f>
        <v/>
      </c>
      <c r="M192" t="str">
        <f>IF(A192="","",TRIM(女子申込一覧表!I94)&amp;TRIM(女子申込一覧表!J94))</f>
        <v/>
      </c>
      <c r="N192" t="str">
        <f>IF(A192="","",女子申込一覧表!AH94)</f>
        <v/>
      </c>
    </row>
    <row r="193" spans="1:14">
      <c r="A193" t="str">
        <f>IF(女子申込一覧表!I95="","",女子申込一覧表!AR95)</f>
        <v/>
      </c>
      <c r="B193" t="str">
        <f t="shared" si="11"/>
        <v/>
      </c>
      <c r="C193" t="str">
        <f>IF(A193="","",女子申込一覧表!AV95)</f>
        <v/>
      </c>
      <c r="D193" t="str">
        <f>IF(A193="","",女子申込一覧表!BA95)</f>
        <v/>
      </c>
      <c r="E193" s="55" t="str">
        <f>IF(A193="","",女子申込一覧表!BY95)</f>
        <v/>
      </c>
      <c r="F193" t="str">
        <f>IF(A193="","",女子申込一覧表!G95)</f>
        <v/>
      </c>
      <c r="G193" t="str">
        <f>IF(A193="","",女子申込一覧表!AY95)</f>
        <v/>
      </c>
      <c r="H193" t="str">
        <f t="shared" si="10"/>
        <v/>
      </c>
      <c r="I193" t="str">
        <f t="shared" si="9"/>
        <v/>
      </c>
      <c r="J193" t="str">
        <f>IF(A193="","",女子申込一覧表!BJ95)</f>
        <v/>
      </c>
      <c r="K193" t="str">
        <f>IF(A193="","",女子申込一覧表!BH95)</f>
        <v/>
      </c>
      <c r="L193" t="str">
        <f>IF(A193="","",女子申込一覧表!AW95)</f>
        <v/>
      </c>
      <c r="M193" t="str">
        <f>IF(A193="","",TRIM(女子申込一覧表!I95)&amp;TRIM(女子申込一覧表!J95))</f>
        <v/>
      </c>
      <c r="N193" t="str">
        <f>IF(A193="","",女子申込一覧表!AH95)</f>
        <v/>
      </c>
    </row>
    <row r="194" spans="1:14">
      <c r="A194" t="str">
        <f>IF(女子申込一覧表!I96="","",女子申込一覧表!AR96)</f>
        <v/>
      </c>
      <c r="B194" t="str">
        <f t="shared" si="11"/>
        <v/>
      </c>
      <c r="C194" t="str">
        <f>IF(A194="","",女子申込一覧表!AV96)</f>
        <v/>
      </c>
      <c r="D194" t="str">
        <f>IF(A194="","",女子申込一覧表!BA96)</f>
        <v/>
      </c>
      <c r="E194" s="55" t="str">
        <f>IF(A194="","",女子申込一覧表!BY96)</f>
        <v/>
      </c>
      <c r="F194" t="str">
        <f>IF(A194="","",女子申込一覧表!G96)</f>
        <v/>
      </c>
      <c r="G194" t="str">
        <f>IF(A194="","",女子申込一覧表!AY96)</f>
        <v/>
      </c>
      <c r="H194" t="str">
        <f t="shared" si="10"/>
        <v/>
      </c>
      <c r="I194" t="str">
        <f t="shared" si="9"/>
        <v/>
      </c>
      <c r="J194" t="str">
        <f>IF(A194="","",女子申込一覧表!BJ96)</f>
        <v/>
      </c>
      <c r="K194" t="str">
        <f>IF(A194="","",女子申込一覧表!BH96)</f>
        <v/>
      </c>
      <c r="L194" t="str">
        <f>IF(A194="","",女子申込一覧表!AW96)</f>
        <v/>
      </c>
      <c r="M194" t="str">
        <f>IF(A194="","",TRIM(女子申込一覧表!I96)&amp;TRIM(女子申込一覧表!J96))</f>
        <v/>
      </c>
      <c r="N194" t="str">
        <f>IF(A194="","",女子申込一覧表!AH96)</f>
        <v/>
      </c>
    </row>
    <row r="195" spans="1:14">
      <c r="A195" t="str">
        <f>IF(女子申込一覧表!I97="","",女子申込一覧表!AR97)</f>
        <v/>
      </c>
      <c r="B195" t="str">
        <f t="shared" si="11"/>
        <v/>
      </c>
      <c r="C195" t="str">
        <f>IF(A195="","",女子申込一覧表!AV97)</f>
        <v/>
      </c>
      <c r="D195" t="str">
        <f>IF(A195="","",女子申込一覧表!BA97)</f>
        <v/>
      </c>
      <c r="E195" s="55" t="str">
        <f>IF(A195="","",女子申込一覧表!BY97)</f>
        <v/>
      </c>
      <c r="F195" t="str">
        <f>IF(A195="","",女子申込一覧表!G97)</f>
        <v/>
      </c>
      <c r="G195" t="str">
        <f>IF(A195="","",女子申込一覧表!AY97)</f>
        <v/>
      </c>
      <c r="H195" t="str">
        <f t="shared" si="10"/>
        <v/>
      </c>
      <c r="I195" t="str">
        <f t="shared" ref="I195:I203" si="12">IF(A195="","",0)</f>
        <v/>
      </c>
      <c r="J195" t="str">
        <f>IF(A195="","",女子申込一覧表!BJ97)</f>
        <v/>
      </c>
      <c r="K195" t="str">
        <f>IF(A195="","",女子申込一覧表!BH97)</f>
        <v/>
      </c>
      <c r="L195" t="str">
        <f>IF(A195="","",女子申込一覧表!AW97)</f>
        <v/>
      </c>
      <c r="M195" t="str">
        <f>IF(A195="","",TRIM(女子申込一覧表!I97)&amp;TRIM(女子申込一覧表!J97))</f>
        <v/>
      </c>
      <c r="N195" t="str">
        <f>IF(A195="","",女子申込一覧表!AH97)</f>
        <v/>
      </c>
    </row>
    <row r="196" spans="1:14">
      <c r="A196" t="str">
        <f>IF(女子申込一覧表!I98="","",女子申込一覧表!AR98)</f>
        <v/>
      </c>
      <c r="B196" t="str">
        <f t="shared" si="11"/>
        <v/>
      </c>
      <c r="C196" t="str">
        <f>IF(A196="","",女子申込一覧表!AV98)</f>
        <v/>
      </c>
      <c r="D196" t="str">
        <f>IF(A196="","",女子申込一覧表!BA98)</f>
        <v/>
      </c>
      <c r="E196" s="55" t="str">
        <f>IF(A196="","",女子申込一覧表!BY98)</f>
        <v/>
      </c>
      <c r="F196" t="str">
        <f>IF(A196="","",女子申込一覧表!G98)</f>
        <v/>
      </c>
      <c r="G196" t="str">
        <f>IF(A196="","",女子申込一覧表!AY98)</f>
        <v/>
      </c>
      <c r="H196" t="str">
        <f t="shared" si="10"/>
        <v/>
      </c>
      <c r="I196" t="str">
        <f t="shared" si="12"/>
        <v/>
      </c>
      <c r="J196" t="str">
        <f>IF(A196="","",女子申込一覧表!BJ98)</f>
        <v/>
      </c>
      <c r="K196" t="str">
        <f>IF(A196="","",女子申込一覧表!BH98)</f>
        <v/>
      </c>
      <c r="L196" t="str">
        <f>IF(A196="","",女子申込一覧表!AW98)</f>
        <v/>
      </c>
      <c r="M196" t="str">
        <f>IF(A196="","",TRIM(女子申込一覧表!I98)&amp;TRIM(女子申込一覧表!J98))</f>
        <v/>
      </c>
      <c r="N196" t="str">
        <f>IF(A196="","",女子申込一覧表!AH98)</f>
        <v/>
      </c>
    </row>
    <row r="197" spans="1:14">
      <c r="A197" t="str">
        <f>IF(女子申込一覧表!I99="","",女子申込一覧表!AR99)</f>
        <v/>
      </c>
      <c r="B197" t="str">
        <f t="shared" si="11"/>
        <v/>
      </c>
      <c r="C197" t="str">
        <f>IF(A197="","",女子申込一覧表!AV99)</f>
        <v/>
      </c>
      <c r="D197" t="str">
        <f>IF(A197="","",女子申込一覧表!BA99)</f>
        <v/>
      </c>
      <c r="E197" s="55" t="str">
        <f>IF(A197="","",女子申込一覧表!BY99)</f>
        <v/>
      </c>
      <c r="F197" t="str">
        <f>IF(A197="","",女子申込一覧表!G99)</f>
        <v/>
      </c>
      <c r="G197" t="str">
        <f>IF(A197="","",女子申込一覧表!AY99)</f>
        <v/>
      </c>
      <c r="H197" t="str">
        <f t="shared" si="10"/>
        <v/>
      </c>
      <c r="I197" t="str">
        <f t="shared" si="12"/>
        <v/>
      </c>
      <c r="J197" t="str">
        <f>IF(A197="","",女子申込一覧表!BJ99)</f>
        <v/>
      </c>
      <c r="K197" t="str">
        <f>IF(A197="","",女子申込一覧表!BH99)</f>
        <v/>
      </c>
      <c r="L197" t="str">
        <f>IF(A197="","",女子申込一覧表!AW99)</f>
        <v/>
      </c>
      <c r="M197" t="str">
        <f>IF(A197="","",TRIM(女子申込一覧表!I99)&amp;TRIM(女子申込一覧表!J99))</f>
        <v/>
      </c>
      <c r="N197" t="str">
        <f>IF(A197="","",女子申込一覧表!AH99)</f>
        <v/>
      </c>
    </row>
    <row r="198" spans="1:14">
      <c r="A198" t="str">
        <f>IF(女子申込一覧表!I100="","",女子申込一覧表!AR100)</f>
        <v/>
      </c>
      <c r="B198" t="str">
        <f t="shared" si="11"/>
        <v/>
      </c>
      <c r="C198" t="str">
        <f>IF(A198="","",女子申込一覧表!AV100)</f>
        <v/>
      </c>
      <c r="D198" t="str">
        <f>IF(A198="","",女子申込一覧表!BA100)</f>
        <v/>
      </c>
      <c r="E198" s="55" t="str">
        <f>IF(A198="","",女子申込一覧表!BY100)</f>
        <v/>
      </c>
      <c r="F198" t="str">
        <f>IF(A198="","",女子申込一覧表!G100)</f>
        <v/>
      </c>
      <c r="G198" t="str">
        <f>IF(A198="","",女子申込一覧表!AY100)</f>
        <v/>
      </c>
      <c r="H198" t="str">
        <f t="shared" ref="H198:H203" si="13">IF(A198="","",5)</f>
        <v/>
      </c>
      <c r="I198" t="str">
        <f t="shared" si="12"/>
        <v/>
      </c>
      <c r="J198" t="str">
        <f>IF(A198="","",女子申込一覧表!BJ100)</f>
        <v/>
      </c>
      <c r="K198" t="str">
        <f>IF(A198="","",女子申込一覧表!BH100)</f>
        <v/>
      </c>
      <c r="L198" t="str">
        <f>IF(A198="","",女子申込一覧表!AW100)</f>
        <v/>
      </c>
      <c r="M198" t="str">
        <f>IF(A198="","",TRIM(女子申込一覧表!I100)&amp;TRIM(女子申込一覧表!J100))</f>
        <v/>
      </c>
      <c r="N198" t="str">
        <f>IF(A198="","",女子申込一覧表!AH100)</f>
        <v/>
      </c>
    </row>
    <row r="199" spans="1:14">
      <c r="A199" t="str">
        <f>IF(女子申込一覧表!I101="","",女子申込一覧表!AR101)</f>
        <v/>
      </c>
      <c r="B199" t="str">
        <f t="shared" si="11"/>
        <v/>
      </c>
      <c r="C199" t="str">
        <f>IF(A199="","",女子申込一覧表!AV101)</f>
        <v/>
      </c>
      <c r="D199" t="str">
        <f>IF(A199="","",女子申込一覧表!BA101)</f>
        <v/>
      </c>
      <c r="E199" s="55" t="str">
        <f>IF(A199="","",女子申込一覧表!BY101)</f>
        <v/>
      </c>
      <c r="F199" t="str">
        <f>IF(A199="","",女子申込一覧表!G101)</f>
        <v/>
      </c>
      <c r="G199" t="str">
        <f>IF(A199="","",女子申込一覧表!AY101)</f>
        <v/>
      </c>
      <c r="H199" t="str">
        <f t="shared" si="13"/>
        <v/>
      </c>
      <c r="I199" t="str">
        <f t="shared" si="12"/>
        <v/>
      </c>
      <c r="J199" t="str">
        <f>IF(A199="","",女子申込一覧表!BJ101)</f>
        <v/>
      </c>
      <c r="K199" t="str">
        <f>IF(A199="","",女子申込一覧表!BH101)</f>
        <v/>
      </c>
      <c r="L199" t="str">
        <f>IF(A199="","",女子申込一覧表!AW101)</f>
        <v/>
      </c>
      <c r="M199" t="str">
        <f>IF(A199="","",TRIM(女子申込一覧表!I101)&amp;TRIM(女子申込一覧表!J101))</f>
        <v/>
      </c>
      <c r="N199" t="str">
        <f>IF(A199="","",女子申込一覧表!AH101)</f>
        <v/>
      </c>
    </row>
    <row r="200" spans="1:14">
      <c r="A200" t="str">
        <f>IF(女子申込一覧表!I102="","",女子申込一覧表!AR102)</f>
        <v/>
      </c>
      <c r="B200" t="str">
        <f t="shared" si="11"/>
        <v/>
      </c>
      <c r="C200" t="str">
        <f>IF(A200="","",女子申込一覧表!AV102)</f>
        <v/>
      </c>
      <c r="D200" t="str">
        <f>IF(A200="","",女子申込一覧表!BA102)</f>
        <v/>
      </c>
      <c r="E200" s="55" t="str">
        <f>IF(A200="","",女子申込一覧表!BY102)</f>
        <v/>
      </c>
      <c r="F200" t="str">
        <f>IF(A200="","",女子申込一覧表!G102)</f>
        <v/>
      </c>
      <c r="G200" t="str">
        <f>IF(A200="","",女子申込一覧表!AY102)</f>
        <v/>
      </c>
      <c r="H200" t="str">
        <f t="shared" si="13"/>
        <v/>
      </c>
      <c r="I200" t="str">
        <f t="shared" si="12"/>
        <v/>
      </c>
      <c r="J200" t="str">
        <f>IF(A200="","",女子申込一覧表!BJ102)</f>
        <v/>
      </c>
      <c r="K200" t="str">
        <f>IF(A200="","",女子申込一覧表!BH102)</f>
        <v/>
      </c>
      <c r="L200" t="str">
        <f>IF(A200="","",女子申込一覧表!AW102)</f>
        <v/>
      </c>
      <c r="M200" t="str">
        <f>IF(A200="","",TRIM(女子申込一覧表!I102)&amp;TRIM(女子申込一覧表!J102))</f>
        <v/>
      </c>
      <c r="N200" t="str">
        <f>IF(A200="","",女子申込一覧表!AH102)</f>
        <v/>
      </c>
    </row>
    <row r="201" spans="1:14">
      <c r="A201" t="str">
        <f>IF(女子申込一覧表!I103="","",女子申込一覧表!AR103)</f>
        <v/>
      </c>
      <c r="B201" t="str">
        <f t="shared" si="11"/>
        <v/>
      </c>
      <c r="C201" t="str">
        <f>IF(A201="","",女子申込一覧表!AV103)</f>
        <v/>
      </c>
      <c r="D201" t="str">
        <f>IF(A201="","",女子申込一覧表!BA103)</f>
        <v/>
      </c>
      <c r="E201" s="55" t="str">
        <f>IF(A201="","",女子申込一覧表!BY103)</f>
        <v/>
      </c>
      <c r="F201" t="str">
        <f>IF(A201="","",女子申込一覧表!G103)</f>
        <v/>
      </c>
      <c r="G201" t="str">
        <f>IF(A201="","",女子申込一覧表!AY103)</f>
        <v/>
      </c>
      <c r="H201" t="str">
        <f t="shared" si="13"/>
        <v/>
      </c>
      <c r="I201" t="str">
        <f t="shared" si="12"/>
        <v/>
      </c>
      <c r="J201" t="str">
        <f>IF(A201="","",女子申込一覧表!BJ103)</f>
        <v/>
      </c>
      <c r="K201" t="str">
        <f>IF(A201="","",女子申込一覧表!BH103)</f>
        <v/>
      </c>
      <c r="L201" t="str">
        <f>IF(A201="","",女子申込一覧表!AW103)</f>
        <v/>
      </c>
      <c r="M201" t="str">
        <f>IF(A201="","",TRIM(女子申込一覧表!I103)&amp;TRIM(女子申込一覧表!J103))</f>
        <v/>
      </c>
      <c r="N201" t="str">
        <f>IF(A201="","",女子申込一覧表!AH103)</f>
        <v/>
      </c>
    </row>
    <row r="202" spans="1:14">
      <c r="A202" t="str">
        <f>IF(女子申込一覧表!I104="","",女子申込一覧表!AR104)</f>
        <v/>
      </c>
      <c r="B202" t="str">
        <f t="shared" si="11"/>
        <v/>
      </c>
      <c r="C202" t="str">
        <f>IF(A202="","",女子申込一覧表!AV104)</f>
        <v/>
      </c>
      <c r="D202" t="str">
        <f>IF(A202="","",女子申込一覧表!BA104)</f>
        <v/>
      </c>
      <c r="E202" s="55" t="str">
        <f>IF(A202="","",女子申込一覧表!BY104)</f>
        <v/>
      </c>
      <c r="F202" t="str">
        <f>IF(A202="","",女子申込一覧表!G104)</f>
        <v/>
      </c>
      <c r="G202" t="str">
        <f>IF(A202="","",女子申込一覧表!AY104)</f>
        <v/>
      </c>
      <c r="H202" t="str">
        <f t="shared" si="13"/>
        <v/>
      </c>
      <c r="I202" t="str">
        <f t="shared" si="12"/>
        <v/>
      </c>
      <c r="J202" t="str">
        <f>IF(A202="","",女子申込一覧表!BJ104)</f>
        <v/>
      </c>
      <c r="K202" t="str">
        <f>IF(A202="","",女子申込一覧表!BH104)</f>
        <v/>
      </c>
      <c r="L202" t="str">
        <f>IF(A202="","",女子申込一覧表!AW104)</f>
        <v/>
      </c>
      <c r="M202" t="str">
        <f>IF(A202="","",TRIM(女子申込一覧表!I104)&amp;TRIM(女子申込一覧表!J104))</f>
        <v/>
      </c>
      <c r="N202" t="str">
        <f>IF(A202="","",女子申込一覧表!AH104)</f>
        <v/>
      </c>
    </row>
    <row r="203" spans="1:14">
      <c r="A203" s="52" t="str">
        <f>IF(女子申込一覧表!I105="","",女子申込一覧表!AR105)</f>
        <v/>
      </c>
      <c r="B203" s="52" t="str">
        <f t="shared" si="11"/>
        <v/>
      </c>
      <c r="C203" s="52" t="str">
        <f>IF(A203="","",女子申込一覧表!AV105)</f>
        <v/>
      </c>
      <c r="D203" s="52" t="str">
        <f>IF(A203="","",女子申込一覧表!BA105)</f>
        <v/>
      </c>
      <c r="E203" s="56" t="str">
        <f>IF(A203="","",女子申込一覧表!BY105)</f>
        <v/>
      </c>
      <c r="F203" s="52" t="str">
        <f>IF(A203="","",女子申込一覧表!G105)</f>
        <v/>
      </c>
      <c r="G203" s="52" t="str">
        <f>IF(A203="","",女子申込一覧表!AY105)</f>
        <v/>
      </c>
      <c r="H203" s="52" t="str">
        <f t="shared" si="13"/>
        <v/>
      </c>
      <c r="I203" s="52" t="str">
        <f t="shared" si="12"/>
        <v/>
      </c>
      <c r="J203" s="52" t="str">
        <f>IF(A203="","",女子申込一覧表!BJ105)</f>
        <v/>
      </c>
      <c r="K203" s="52" t="str">
        <f>IF(A203="","",女子申込一覧表!BH105)</f>
        <v/>
      </c>
      <c r="L203" s="52" t="str">
        <f>IF(A203="","",女子申込一覧表!AW105)</f>
        <v/>
      </c>
      <c r="M203" s="52" t="str">
        <f>IF(A203="","",TRIM(女子申込一覧表!I105)&amp;TRIM(女子申込一覧表!J105))</f>
        <v/>
      </c>
      <c r="N203" s="52" t="str">
        <f>IF(A203="","",女子申込一覧表!AH105)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7"/>
  <sheetViews>
    <sheetView workbookViewId="0">
      <pane ySplit="1" topLeftCell="A86" activePane="bottomLeft" state="frozen"/>
      <selection pane="bottomLeft" activeCell="A104" sqref="A104"/>
    </sheetView>
  </sheetViews>
  <sheetFormatPr defaultRowHeight="12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>
      <c r="A1" t="s">
        <v>101</v>
      </c>
      <c r="B1" t="s">
        <v>90</v>
      </c>
      <c r="C1" t="s">
        <v>91</v>
      </c>
      <c r="D1" t="s">
        <v>119</v>
      </c>
      <c r="E1" t="s">
        <v>85</v>
      </c>
      <c r="F1" t="s">
        <v>88</v>
      </c>
      <c r="G1" t="s">
        <v>126</v>
      </c>
      <c r="H1" t="s">
        <v>147</v>
      </c>
    </row>
    <row r="2" spans="1:8">
      <c r="A2" t="str">
        <f>IF(男子申込一覧表!M6="","",男子申込一覧表!AR6)</f>
        <v/>
      </c>
      <c r="B2" t="str">
        <f>IF(A2="","",男子申込一覧表!BN6)</f>
        <v/>
      </c>
      <c r="C2" t="str">
        <f>IF(A2="","",男子申込一覧表!BO6)</f>
        <v/>
      </c>
      <c r="D2" t="str">
        <f>IF(A2="","",男子申込一覧表!AY6)</f>
        <v/>
      </c>
      <c r="E2" t="str">
        <f>IF(A2="","",男子申込一覧表!BP6)</f>
        <v/>
      </c>
      <c r="F2">
        <v>0</v>
      </c>
      <c r="G2" t="str">
        <f>IF(A2="","",男子申込一覧表!BV6)</f>
        <v/>
      </c>
      <c r="H2" t="str">
        <f>IF(A2="","",男子申込一覧表!BK6)</f>
        <v/>
      </c>
    </row>
    <row r="3" spans="1:8">
      <c r="A3" t="str">
        <f>IF(男子申込一覧表!M7="","",男子申込一覧表!AR7)</f>
        <v/>
      </c>
      <c r="B3" t="str">
        <f>IF(A3="","",男子申込一覧表!BN7)</f>
        <v/>
      </c>
      <c r="C3" t="str">
        <f>IF(A3="","",男子申込一覧表!BO7)</f>
        <v/>
      </c>
      <c r="D3" t="str">
        <f>IF(A3="","",男子申込一覧表!AY7)</f>
        <v/>
      </c>
      <c r="E3" t="str">
        <f>IF(A3="","",男子申込一覧表!BP7)</f>
        <v/>
      </c>
      <c r="F3">
        <v>0</v>
      </c>
      <c r="G3" t="str">
        <f>IF(A3="","",男子申込一覧表!BV7)</f>
        <v/>
      </c>
      <c r="H3" t="str">
        <f>IF(A3="","",男子申込一覧表!BK7)</f>
        <v/>
      </c>
    </row>
    <row r="4" spans="1:8">
      <c r="A4" t="str">
        <f>IF(男子申込一覧表!M8="","",男子申込一覧表!AR8)</f>
        <v/>
      </c>
      <c r="B4" t="str">
        <f>IF(A4="","",男子申込一覧表!BN8)</f>
        <v/>
      </c>
      <c r="C4" t="str">
        <f>IF(A4="","",男子申込一覧表!BO8)</f>
        <v/>
      </c>
      <c r="D4" t="str">
        <f>IF(A4="","",男子申込一覧表!AY8)</f>
        <v/>
      </c>
      <c r="E4" t="str">
        <f>IF(A4="","",男子申込一覧表!BP8)</f>
        <v/>
      </c>
      <c r="F4">
        <v>0</v>
      </c>
      <c r="G4" t="str">
        <f>IF(A4="","",男子申込一覧表!BV8)</f>
        <v/>
      </c>
      <c r="H4" t="str">
        <f>IF(A4="","",男子申込一覧表!BK8)</f>
        <v/>
      </c>
    </row>
    <row r="5" spans="1:8">
      <c r="A5" t="str">
        <f>IF(男子申込一覧表!M9="","",男子申込一覧表!AR9)</f>
        <v/>
      </c>
      <c r="B5" t="str">
        <f>IF(A5="","",男子申込一覧表!BN9)</f>
        <v/>
      </c>
      <c r="C5" t="str">
        <f>IF(A5="","",男子申込一覧表!BO9)</f>
        <v/>
      </c>
      <c r="D5" t="str">
        <f>IF(A5="","",男子申込一覧表!AY9)</f>
        <v/>
      </c>
      <c r="E5" t="str">
        <f>IF(A5="","",男子申込一覧表!BP9)</f>
        <v/>
      </c>
      <c r="F5">
        <v>0</v>
      </c>
      <c r="G5" t="str">
        <f>IF(A5="","",男子申込一覧表!BV9)</f>
        <v/>
      </c>
      <c r="H5" t="str">
        <f>IF(A5="","",男子申込一覧表!BK9)</f>
        <v/>
      </c>
    </row>
    <row r="6" spans="1:8">
      <c r="A6" t="str">
        <f>IF(男子申込一覧表!M10="","",男子申込一覧表!AR10)</f>
        <v/>
      </c>
      <c r="B6" t="str">
        <f>IF(A6="","",男子申込一覧表!BN10)</f>
        <v/>
      </c>
      <c r="C6" t="str">
        <f>IF(A6="","",男子申込一覧表!BO10)</f>
        <v/>
      </c>
      <c r="D6" t="str">
        <f>IF(A6="","",男子申込一覧表!AY10)</f>
        <v/>
      </c>
      <c r="E6" t="str">
        <f>IF(A6="","",男子申込一覧表!BP10)</f>
        <v/>
      </c>
      <c r="F6">
        <v>0</v>
      </c>
      <c r="G6" t="str">
        <f>IF(A6="","",男子申込一覧表!BV10)</f>
        <v/>
      </c>
      <c r="H6" t="str">
        <f>IF(A6="","",男子申込一覧表!BK10)</f>
        <v/>
      </c>
    </row>
    <row r="7" spans="1:8">
      <c r="A7" t="str">
        <f>IF(男子申込一覧表!M11="","",男子申込一覧表!AR11)</f>
        <v/>
      </c>
      <c r="B7" t="str">
        <f>IF(A7="","",男子申込一覧表!BN11)</f>
        <v/>
      </c>
      <c r="C7" t="str">
        <f>IF(A7="","",男子申込一覧表!BO11)</f>
        <v/>
      </c>
      <c r="D7" t="str">
        <f>IF(A7="","",男子申込一覧表!AY11)</f>
        <v/>
      </c>
      <c r="E7" t="str">
        <f>IF(A7="","",男子申込一覧表!BP11)</f>
        <v/>
      </c>
      <c r="F7">
        <v>0</v>
      </c>
      <c r="G7" t="str">
        <f>IF(A7="","",男子申込一覧表!BV11)</f>
        <v/>
      </c>
      <c r="H7" t="str">
        <f>IF(A7="","",男子申込一覧表!BK11)</f>
        <v/>
      </c>
    </row>
    <row r="8" spans="1:8">
      <c r="A8" t="str">
        <f>IF(男子申込一覧表!M12="","",男子申込一覧表!AR12)</f>
        <v/>
      </c>
      <c r="B8" t="str">
        <f>IF(A8="","",男子申込一覧表!BN12)</f>
        <v/>
      </c>
      <c r="C8" t="str">
        <f>IF(A8="","",男子申込一覧表!BO12)</f>
        <v/>
      </c>
      <c r="D8" t="str">
        <f>IF(A8="","",男子申込一覧表!AY12)</f>
        <v/>
      </c>
      <c r="E8" t="str">
        <f>IF(A8="","",男子申込一覧表!BP12)</f>
        <v/>
      </c>
      <c r="F8">
        <v>0</v>
      </c>
      <c r="G8" t="str">
        <f>IF(A8="","",男子申込一覧表!BV12)</f>
        <v/>
      </c>
      <c r="H8" t="str">
        <f>IF(A8="","",男子申込一覧表!BK12)</f>
        <v/>
      </c>
    </row>
    <row r="9" spans="1:8">
      <c r="A9" t="str">
        <f>IF(男子申込一覧表!M13="","",男子申込一覧表!AR13)</f>
        <v/>
      </c>
      <c r="B9" t="str">
        <f>IF(A9="","",男子申込一覧表!BN13)</f>
        <v/>
      </c>
      <c r="C9" t="str">
        <f>IF(A9="","",男子申込一覧表!BO13)</f>
        <v/>
      </c>
      <c r="D9" t="str">
        <f>IF(A9="","",男子申込一覧表!AY13)</f>
        <v/>
      </c>
      <c r="E9" t="str">
        <f>IF(A9="","",男子申込一覧表!BP13)</f>
        <v/>
      </c>
      <c r="F9">
        <v>0</v>
      </c>
      <c r="G9" t="str">
        <f>IF(A9="","",男子申込一覧表!BV13)</f>
        <v/>
      </c>
      <c r="H9" t="str">
        <f>IF(A9="","",男子申込一覧表!BK13)</f>
        <v/>
      </c>
    </row>
    <row r="10" spans="1:8">
      <c r="A10" t="str">
        <f>IF(男子申込一覧表!M14="","",男子申込一覧表!AR14)</f>
        <v/>
      </c>
      <c r="B10" t="str">
        <f>IF(A10="","",男子申込一覧表!BN14)</f>
        <v/>
      </c>
      <c r="C10" t="str">
        <f>IF(A10="","",男子申込一覧表!BO14)</f>
        <v/>
      </c>
      <c r="D10" t="str">
        <f>IF(A10="","",男子申込一覧表!AY14)</f>
        <v/>
      </c>
      <c r="E10" t="str">
        <f>IF(A10="","",男子申込一覧表!BP14)</f>
        <v/>
      </c>
      <c r="F10">
        <v>0</v>
      </c>
      <c r="G10" t="str">
        <f>IF(A10="","",男子申込一覧表!BV14)</f>
        <v/>
      </c>
      <c r="H10" t="str">
        <f>IF(A10="","",男子申込一覧表!BK14)</f>
        <v/>
      </c>
    </row>
    <row r="11" spans="1:8">
      <c r="A11" t="str">
        <f>IF(男子申込一覧表!M15="","",男子申込一覧表!AR15)</f>
        <v/>
      </c>
      <c r="B11" t="str">
        <f>IF(A11="","",男子申込一覧表!BN15)</f>
        <v/>
      </c>
      <c r="C11" t="str">
        <f>IF(A11="","",男子申込一覧表!BO15)</f>
        <v/>
      </c>
      <c r="D11" t="str">
        <f>IF(A11="","",男子申込一覧表!AY15)</f>
        <v/>
      </c>
      <c r="E11" t="str">
        <f>IF(A11="","",男子申込一覧表!BP15)</f>
        <v/>
      </c>
      <c r="F11">
        <v>0</v>
      </c>
      <c r="G11" t="str">
        <f>IF(A11="","",男子申込一覧表!BV15)</f>
        <v/>
      </c>
      <c r="H11" t="str">
        <f>IF(A11="","",男子申込一覧表!BK15)</f>
        <v/>
      </c>
    </row>
    <row r="12" spans="1:8">
      <c r="A12" t="str">
        <f>IF(男子申込一覧表!M16="","",男子申込一覧表!AR16)</f>
        <v/>
      </c>
      <c r="B12" t="str">
        <f>IF(A12="","",男子申込一覧表!BN16)</f>
        <v/>
      </c>
      <c r="C12" t="str">
        <f>IF(A12="","",男子申込一覧表!BO16)</f>
        <v/>
      </c>
      <c r="D12" t="str">
        <f>IF(A12="","",男子申込一覧表!AY16)</f>
        <v/>
      </c>
      <c r="E12" t="str">
        <f>IF(A12="","",男子申込一覧表!BP16)</f>
        <v/>
      </c>
      <c r="F12">
        <v>0</v>
      </c>
      <c r="G12" t="str">
        <f>IF(A12="","",男子申込一覧表!BV16)</f>
        <v/>
      </c>
      <c r="H12" t="str">
        <f>IF(A12="","",男子申込一覧表!BK16)</f>
        <v/>
      </c>
    </row>
    <row r="13" spans="1:8">
      <c r="A13" t="str">
        <f>IF(男子申込一覧表!M17="","",男子申込一覧表!AR17)</f>
        <v/>
      </c>
      <c r="B13" t="str">
        <f>IF(A13="","",男子申込一覧表!BN17)</f>
        <v/>
      </c>
      <c r="C13" t="str">
        <f>IF(A13="","",男子申込一覧表!BO17)</f>
        <v/>
      </c>
      <c r="D13" t="str">
        <f>IF(A13="","",男子申込一覧表!AY17)</f>
        <v/>
      </c>
      <c r="E13" t="str">
        <f>IF(A13="","",男子申込一覧表!BP17)</f>
        <v/>
      </c>
      <c r="F13">
        <v>0</v>
      </c>
      <c r="G13" t="str">
        <f>IF(A13="","",男子申込一覧表!BV17)</f>
        <v/>
      </c>
      <c r="H13" t="str">
        <f>IF(A13="","",男子申込一覧表!BK17)</f>
        <v/>
      </c>
    </row>
    <row r="14" spans="1:8">
      <c r="A14" t="str">
        <f>IF(男子申込一覧表!M18="","",男子申込一覧表!AR18)</f>
        <v/>
      </c>
      <c r="B14" t="str">
        <f>IF(A14="","",男子申込一覧表!BN18)</f>
        <v/>
      </c>
      <c r="C14" t="str">
        <f>IF(A14="","",男子申込一覧表!BO18)</f>
        <v/>
      </c>
      <c r="D14" t="str">
        <f>IF(A14="","",男子申込一覧表!AY18)</f>
        <v/>
      </c>
      <c r="E14" t="str">
        <f>IF(A14="","",男子申込一覧表!BP18)</f>
        <v/>
      </c>
      <c r="F14">
        <v>0</v>
      </c>
      <c r="G14" t="str">
        <f>IF(A14="","",男子申込一覧表!BV18)</f>
        <v/>
      </c>
      <c r="H14" t="str">
        <f>IF(A14="","",男子申込一覧表!BK18)</f>
        <v/>
      </c>
    </row>
    <row r="15" spans="1:8">
      <c r="A15" t="str">
        <f>IF(男子申込一覧表!M19="","",男子申込一覧表!AR19)</f>
        <v/>
      </c>
      <c r="B15" t="str">
        <f>IF(A15="","",男子申込一覧表!BN19)</f>
        <v/>
      </c>
      <c r="C15" t="str">
        <f>IF(A15="","",男子申込一覧表!BO19)</f>
        <v/>
      </c>
      <c r="D15" t="str">
        <f>IF(A15="","",男子申込一覧表!AY19)</f>
        <v/>
      </c>
      <c r="E15" t="str">
        <f>IF(A15="","",男子申込一覧表!BP19)</f>
        <v/>
      </c>
      <c r="F15">
        <v>0</v>
      </c>
      <c r="G15" t="str">
        <f>IF(A15="","",男子申込一覧表!BV19)</f>
        <v/>
      </c>
      <c r="H15" t="str">
        <f>IF(A15="","",男子申込一覧表!BK19)</f>
        <v/>
      </c>
    </row>
    <row r="16" spans="1:8">
      <c r="A16" t="str">
        <f>IF(男子申込一覧表!M20="","",男子申込一覧表!AR20)</f>
        <v/>
      </c>
      <c r="B16" t="str">
        <f>IF(A16="","",男子申込一覧表!BN20)</f>
        <v/>
      </c>
      <c r="C16" t="str">
        <f>IF(A16="","",男子申込一覧表!BO20)</f>
        <v/>
      </c>
      <c r="D16" t="str">
        <f>IF(A16="","",男子申込一覧表!AY20)</f>
        <v/>
      </c>
      <c r="E16" t="str">
        <f>IF(A16="","",男子申込一覧表!BP20)</f>
        <v/>
      </c>
      <c r="F16">
        <v>0</v>
      </c>
      <c r="G16" t="str">
        <f>IF(A16="","",男子申込一覧表!BV20)</f>
        <v/>
      </c>
      <c r="H16" t="str">
        <f>IF(A16="","",男子申込一覧表!BK20)</f>
        <v/>
      </c>
    </row>
    <row r="17" spans="1:8">
      <c r="A17" t="str">
        <f>IF(男子申込一覧表!M21="","",男子申込一覧表!AR21)</f>
        <v/>
      </c>
      <c r="B17" t="str">
        <f>IF(A17="","",男子申込一覧表!BN21)</f>
        <v/>
      </c>
      <c r="C17" t="str">
        <f>IF(A17="","",男子申込一覧表!BO21)</f>
        <v/>
      </c>
      <c r="D17" t="str">
        <f>IF(A17="","",男子申込一覧表!AY21)</f>
        <v/>
      </c>
      <c r="E17" t="str">
        <f>IF(A17="","",男子申込一覧表!BP21)</f>
        <v/>
      </c>
      <c r="F17">
        <v>0</v>
      </c>
      <c r="G17" t="str">
        <f>IF(A17="","",男子申込一覧表!BV21)</f>
        <v/>
      </c>
      <c r="H17" t="str">
        <f>IF(A17="","",男子申込一覧表!BK21)</f>
        <v/>
      </c>
    </row>
    <row r="18" spans="1:8">
      <c r="A18" t="str">
        <f>IF(男子申込一覧表!M22="","",男子申込一覧表!AR22)</f>
        <v/>
      </c>
      <c r="B18" t="str">
        <f>IF(A18="","",男子申込一覧表!BN22)</f>
        <v/>
      </c>
      <c r="C18" t="str">
        <f>IF(A18="","",男子申込一覧表!BO22)</f>
        <v/>
      </c>
      <c r="D18" t="str">
        <f>IF(A18="","",男子申込一覧表!AY22)</f>
        <v/>
      </c>
      <c r="E18" t="str">
        <f>IF(A18="","",男子申込一覧表!BP22)</f>
        <v/>
      </c>
      <c r="F18">
        <v>0</v>
      </c>
      <c r="G18" t="str">
        <f>IF(A18="","",男子申込一覧表!BV22)</f>
        <v/>
      </c>
      <c r="H18" t="str">
        <f>IF(A18="","",男子申込一覧表!BK22)</f>
        <v/>
      </c>
    </row>
    <row r="19" spans="1:8">
      <c r="A19" t="str">
        <f>IF(男子申込一覧表!M23="","",男子申込一覧表!AR23)</f>
        <v/>
      </c>
      <c r="B19" t="str">
        <f>IF(A19="","",男子申込一覧表!BN23)</f>
        <v/>
      </c>
      <c r="C19" t="str">
        <f>IF(A19="","",男子申込一覧表!BO23)</f>
        <v/>
      </c>
      <c r="D19" t="str">
        <f>IF(A19="","",男子申込一覧表!AY23)</f>
        <v/>
      </c>
      <c r="E19" t="str">
        <f>IF(A19="","",男子申込一覧表!BP23)</f>
        <v/>
      </c>
      <c r="F19">
        <v>0</v>
      </c>
      <c r="G19" t="str">
        <f>IF(A19="","",男子申込一覧表!BV23)</f>
        <v/>
      </c>
      <c r="H19" t="str">
        <f>IF(A19="","",男子申込一覧表!BK23)</f>
        <v/>
      </c>
    </row>
    <row r="20" spans="1:8">
      <c r="A20" t="str">
        <f>IF(男子申込一覧表!M24="","",男子申込一覧表!AR24)</f>
        <v/>
      </c>
      <c r="B20" t="str">
        <f>IF(A20="","",男子申込一覧表!BN24)</f>
        <v/>
      </c>
      <c r="C20" t="str">
        <f>IF(A20="","",男子申込一覧表!BO24)</f>
        <v/>
      </c>
      <c r="D20" t="str">
        <f>IF(A20="","",男子申込一覧表!AY24)</f>
        <v/>
      </c>
      <c r="E20" t="str">
        <f>IF(A20="","",男子申込一覧表!BP24)</f>
        <v/>
      </c>
      <c r="F20">
        <v>0</v>
      </c>
      <c r="G20" t="str">
        <f>IF(A20="","",男子申込一覧表!BV24)</f>
        <v/>
      </c>
      <c r="H20" t="str">
        <f>IF(A20="","",男子申込一覧表!BK24)</f>
        <v/>
      </c>
    </row>
    <row r="21" spans="1:8">
      <c r="A21" t="str">
        <f>IF(男子申込一覧表!M25="","",男子申込一覧表!AR25)</f>
        <v/>
      </c>
      <c r="B21" t="str">
        <f>IF(A21="","",男子申込一覧表!BN25)</f>
        <v/>
      </c>
      <c r="C21" t="str">
        <f>IF(A21="","",男子申込一覧表!BO25)</f>
        <v/>
      </c>
      <c r="D21" t="str">
        <f>IF(A21="","",男子申込一覧表!AY25)</f>
        <v/>
      </c>
      <c r="E21" t="str">
        <f>IF(A21="","",男子申込一覧表!BP25)</f>
        <v/>
      </c>
      <c r="F21">
        <v>0</v>
      </c>
      <c r="G21" t="str">
        <f>IF(A21="","",男子申込一覧表!BV25)</f>
        <v/>
      </c>
      <c r="H21" t="str">
        <f>IF(A21="","",男子申込一覧表!BK25)</f>
        <v/>
      </c>
    </row>
    <row r="22" spans="1:8">
      <c r="A22" t="str">
        <f>IF(男子申込一覧表!M26="","",男子申込一覧表!AR26)</f>
        <v/>
      </c>
      <c r="B22" t="str">
        <f>IF(A22="","",男子申込一覧表!BN26)</f>
        <v/>
      </c>
      <c r="C22" t="str">
        <f>IF(A22="","",男子申込一覧表!BO26)</f>
        <v/>
      </c>
      <c r="D22" t="str">
        <f>IF(A22="","",男子申込一覧表!AY26)</f>
        <v/>
      </c>
      <c r="E22" t="str">
        <f>IF(A22="","",男子申込一覧表!BP26)</f>
        <v/>
      </c>
      <c r="F22">
        <v>0</v>
      </c>
      <c r="G22" t="str">
        <f>IF(A22="","",男子申込一覧表!BV26)</f>
        <v/>
      </c>
      <c r="H22" t="str">
        <f>IF(A22="","",男子申込一覧表!BK26)</f>
        <v/>
      </c>
    </row>
    <row r="23" spans="1:8">
      <c r="A23" t="str">
        <f>IF(男子申込一覧表!M27="","",男子申込一覧表!AR27)</f>
        <v/>
      </c>
      <c r="B23" t="str">
        <f>IF(A23="","",男子申込一覧表!BN27)</f>
        <v/>
      </c>
      <c r="C23" t="str">
        <f>IF(A23="","",男子申込一覧表!BO27)</f>
        <v/>
      </c>
      <c r="D23" t="str">
        <f>IF(A23="","",男子申込一覧表!AY27)</f>
        <v/>
      </c>
      <c r="E23" t="str">
        <f>IF(A23="","",男子申込一覧表!BP27)</f>
        <v/>
      </c>
      <c r="F23">
        <v>0</v>
      </c>
      <c r="G23" t="str">
        <f>IF(A23="","",男子申込一覧表!BV27)</f>
        <v/>
      </c>
      <c r="H23" t="str">
        <f>IF(A23="","",男子申込一覧表!BK27)</f>
        <v/>
      </c>
    </row>
    <row r="24" spans="1:8">
      <c r="A24" t="str">
        <f>IF(男子申込一覧表!M28="","",男子申込一覧表!AR28)</f>
        <v/>
      </c>
      <c r="B24" t="str">
        <f>IF(A24="","",男子申込一覧表!BN28)</f>
        <v/>
      </c>
      <c r="C24" t="str">
        <f>IF(A24="","",男子申込一覧表!BO28)</f>
        <v/>
      </c>
      <c r="D24" t="str">
        <f>IF(A24="","",男子申込一覧表!AY28)</f>
        <v/>
      </c>
      <c r="E24" t="str">
        <f>IF(A24="","",男子申込一覧表!BP28)</f>
        <v/>
      </c>
      <c r="F24">
        <v>0</v>
      </c>
      <c r="G24" t="str">
        <f>IF(A24="","",男子申込一覧表!BV28)</f>
        <v/>
      </c>
      <c r="H24" t="str">
        <f>IF(A24="","",男子申込一覧表!BK28)</f>
        <v/>
      </c>
    </row>
    <row r="25" spans="1:8">
      <c r="A25" t="str">
        <f>IF(男子申込一覧表!M29="","",男子申込一覧表!AR29)</f>
        <v/>
      </c>
      <c r="B25" t="str">
        <f>IF(A25="","",男子申込一覧表!BN29)</f>
        <v/>
      </c>
      <c r="C25" t="str">
        <f>IF(A25="","",男子申込一覧表!BO29)</f>
        <v/>
      </c>
      <c r="D25" t="str">
        <f>IF(A25="","",男子申込一覧表!AY29)</f>
        <v/>
      </c>
      <c r="E25" t="str">
        <f>IF(A25="","",男子申込一覧表!BP29)</f>
        <v/>
      </c>
      <c r="F25">
        <v>0</v>
      </c>
      <c r="G25" t="str">
        <f>IF(A25="","",男子申込一覧表!BV29)</f>
        <v/>
      </c>
      <c r="H25" t="str">
        <f>IF(A25="","",男子申込一覧表!BK29)</f>
        <v/>
      </c>
    </row>
    <row r="26" spans="1:8">
      <c r="A26" t="str">
        <f>IF(男子申込一覧表!M30="","",男子申込一覧表!AR30)</f>
        <v/>
      </c>
      <c r="B26" t="str">
        <f>IF(A26="","",男子申込一覧表!BN30)</f>
        <v/>
      </c>
      <c r="C26" t="str">
        <f>IF(A26="","",男子申込一覧表!BO30)</f>
        <v/>
      </c>
      <c r="D26" t="str">
        <f>IF(A26="","",男子申込一覧表!AY30)</f>
        <v/>
      </c>
      <c r="E26" t="str">
        <f>IF(A26="","",男子申込一覧表!BP30)</f>
        <v/>
      </c>
      <c r="F26">
        <v>0</v>
      </c>
      <c r="G26" t="str">
        <f>IF(A26="","",男子申込一覧表!BV30)</f>
        <v/>
      </c>
      <c r="H26" t="str">
        <f>IF(A26="","",男子申込一覧表!BK30)</f>
        <v/>
      </c>
    </row>
    <row r="27" spans="1:8">
      <c r="A27" t="str">
        <f>IF(男子申込一覧表!M31="","",男子申込一覧表!AR31)</f>
        <v/>
      </c>
      <c r="B27" t="str">
        <f>IF(A27="","",男子申込一覧表!BN31)</f>
        <v/>
      </c>
      <c r="C27" t="str">
        <f>IF(A27="","",男子申込一覧表!BO31)</f>
        <v/>
      </c>
      <c r="D27" t="str">
        <f>IF(A27="","",男子申込一覧表!AY31)</f>
        <v/>
      </c>
      <c r="E27" t="str">
        <f>IF(A27="","",男子申込一覧表!BP31)</f>
        <v/>
      </c>
      <c r="F27">
        <v>0</v>
      </c>
      <c r="G27" t="str">
        <f>IF(A27="","",男子申込一覧表!BV31)</f>
        <v/>
      </c>
      <c r="H27" t="str">
        <f>IF(A27="","",男子申込一覧表!BK31)</f>
        <v/>
      </c>
    </row>
    <row r="28" spans="1:8">
      <c r="A28" t="str">
        <f>IF(男子申込一覧表!M32="","",男子申込一覧表!AR32)</f>
        <v/>
      </c>
      <c r="B28" t="str">
        <f>IF(A28="","",男子申込一覧表!BN32)</f>
        <v/>
      </c>
      <c r="C28" t="str">
        <f>IF(A28="","",男子申込一覧表!BO32)</f>
        <v/>
      </c>
      <c r="D28" t="str">
        <f>IF(A28="","",男子申込一覧表!AY32)</f>
        <v/>
      </c>
      <c r="E28" t="str">
        <f>IF(A28="","",男子申込一覧表!BP32)</f>
        <v/>
      </c>
      <c r="F28">
        <v>0</v>
      </c>
      <c r="G28" t="str">
        <f>IF(A28="","",男子申込一覧表!BV32)</f>
        <v/>
      </c>
      <c r="H28" t="str">
        <f>IF(A28="","",男子申込一覧表!BK32)</f>
        <v/>
      </c>
    </row>
    <row r="29" spans="1:8">
      <c r="A29" t="str">
        <f>IF(男子申込一覧表!M33="","",男子申込一覧表!AR33)</f>
        <v/>
      </c>
      <c r="B29" t="str">
        <f>IF(A29="","",男子申込一覧表!BN33)</f>
        <v/>
      </c>
      <c r="C29" t="str">
        <f>IF(A29="","",男子申込一覧表!BO33)</f>
        <v/>
      </c>
      <c r="D29" t="str">
        <f>IF(A29="","",男子申込一覧表!AY33)</f>
        <v/>
      </c>
      <c r="E29" t="str">
        <f>IF(A29="","",男子申込一覧表!BP33)</f>
        <v/>
      </c>
      <c r="F29">
        <v>0</v>
      </c>
      <c r="G29" t="str">
        <f>IF(A29="","",男子申込一覧表!BV33)</f>
        <v/>
      </c>
      <c r="H29" t="str">
        <f>IF(A29="","",男子申込一覧表!BK33)</f>
        <v/>
      </c>
    </row>
    <row r="30" spans="1:8">
      <c r="A30" t="str">
        <f>IF(男子申込一覧表!M34="","",男子申込一覧表!AR34)</f>
        <v/>
      </c>
      <c r="B30" t="str">
        <f>IF(A30="","",男子申込一覧表!BN34)</f>
        <v/>
      </c>
      <c r="C30" t="str">
        <f>IF(A30="","",男子申込一覧表!BO34)</f>
        <v/>
      </c>
      <c r="D30" t="str">
        <f>IF(A30="","",男子申込一覧表!AY34)</f>
        <v/>
      </c>
      <c r="E30" t="str">
        <f>IF(A30="","",男子申込一覧表!BP34)</f>
        <v/>
      </c>
      <c r="F30">
        <v>0</v>
      </c>
      <c r="G30" t="str">
        <f>IF(A30="","",男子申込一覧表!BV34)</f>
        <v/>
      </c>
      <c r="H30" t="str">
        <f>IF(A30="","",男子申込一覧表!BK34)</f>
        <v/>
      </c>
    </row>
    <row r="31" spans="1:8">
      <c r="A31" t="str">
        <f>IF(男子申込一覧表!M35="","",男子申込一覧表!AR35)</f>
        <v/>
      </c>
      <c r="B31" t="str">
        <f>IF(A31="","",男子申込一覧表!BN35)</f>
        <v/>
      </c>
      <c r="C31" t="str">
        <f>IF(A31="","",男子申込一覧表!BO35)</f>
        <v/>
      </c>
      <c r="D31" t="str">
        <f>IF(A31="","",男子申込一覧表!AY35)</f>
        <v/>
      </c>
      <c r="E31" t="str">
        <f>IF(A31="","",男子申込一覧表!BP35)</f>
        <v/>
      </c>
      <c r="F31">
        <v>0</v>
      </c>
      <c r="G31" t="str">
        <f>IF(A31="","",男子申込一覧表!BV35)</f>
        <v/>
      </c>
      <c r="H31" t="str">
        <f>IF(A31="","",男子申込一覧表!BK35)</f>
        <v/>
      </c>
    </row>
    <row r="32" spans="1:8">
      <c r="A32" t="str">
        <f>IF(男子申込一覧表!M36="","",男子申込一覧表!AR36)</f>
        <v/>
      </c>
      <c r="B32" t="str">
        <f>IF(A32="","",男子申込一覧表!BN36)</f>
        <v/>
      </c>
      <c r="C32" t="str">
        <f>IF(A32="","",男子申込一覧表!BO36)</f>
        <v/>
      </c>
      <c r="D32" t="str">
        <f>IF(A32="","",男子申込一覧表!AY36)</f>
        <v/>
      </c>
      <c r="E32" t="str">
        <f>IF(A32="","",男子申込一覧表!BP36)</f>
        <v/>
      </c>
      <c r="F32">
        <v>0</v>
      </c>
      <c r="G32" t="str">
        <f>IF(A32="","",男子申込一覧表!BV36)</f>
        <v/>
      </c>
      <c r="H32" t="str">
        <f>IF(A32="","",男子申込一覧表!BK36)</f>
        <v/>
      </c>
    </row>
    <row r="33" spans="1:8">
      <c r="A33" t="str">
        <f>IF(男子申込一覧表!M37="","",男子申込一覧表!AR37)</f>
        <v/>
      </c>
      <c r="B33" t="str">
        <f>IF(A33="","",男子申込一覧表!BN37)</f>
        <v/>
      </c>
      <c r="C33" t="str">
        <f>IF(A33="","",男子申込一覧表!BO37)</f>
        <v/>
      </c>
      <c r="D33" t="str">
        <f>IF(A33="","",男子申込一覧表!AY37)</f>
        <v/>
      </c>
      <c r="E33" t="str">
        <f>IF(A33="","",男子申込一覧表!BP37)</f>
        <v/>
      </c>
      <c r="F33">
        <v>0</v>
      </c>
      <c r="G33" t="str">
        <f>IF(A33="","",男子申込一覧表!BV37)</f>
        <v/>
      </c>
      <c r="H33" t="str">
        <f>IF(A33="","",男子申込一覧表!BK37)</f>
        <v/>
      </c>
    </row>
    <row r="34" spans="1:8">
      <c r="A34" t="str">
        <f>IF(男子申込一覧表!M38="","",男子申込一覧表!AR38)</f>
        <v/>
      </c>
      <c r="B34" t="str">
        <f>IF(A34="","",男子申込一覧表!BN38)</f>
        <v/>
      </c>
      <c r="C34" t="str">
        <f>IF(A34="","",男子申込一覧表!BO38)</f>
        <v/>
      </c>
      <c r="D34" t="str">
        <f>IF(A34="","",男子申込一覧表!AY38)</f>
        <v/>
      </c>
      <c r="E34" t="str">
        <f>IF(A34="","",男子申込一覧表!BP38)</f>
        <v/>
      </c>
      <c r="F34">
        <v>0</v>
      </c>
      <c r="G34" t="str">
        <f>IF(A34="","",男子申込一覧表!BV38)</f>
        <v/>
      </c>
      <c r="H34" t="str">
        <f>IF(A34="","",男子申込一覧表!BK38)</f>
        <v/>
      </c>
    </row>
    <row r="35" spans="1:8">
      <c r="A35" t="str">
        <f>IF(男子申込一覧表!M39="","",男子申込一覧表!AR39)</f>
        <v/>
      </c>
      <c r="B35" t="str">
        <f>IF(A35="","",男子申込一覧表!BN39)</f>
        <v/>
      </c>
      <c r="C35" t="str">
        <f>IF(A35="","",男子申込一覧表!BO39)</f>
        <v/>
      </c>
      <c r="D35" t="str">
        <f>IF(A35="","",男子申込一覧表!AY39)</f>
        <v/>
      </c>
      <c r="E35" t="str">
        <f>IF(A35="","",男子申込一覧表!BP39)</f>
        <v/>
      </c>
      <c r="F35">
        <v>0</v>
      </c>
      <c r="G35" t="str">
        <f>IF(A35="","",男子申込一覧表!BV39)</f>
        <v/>
      </c>
      <c r="H35" t="str">
        <f>IF(A35="","",男子申込一覧表!BK39)</f>
        <v/>
      </c>
    </row>
    <row r="36" spans="1:8">
      <c r="A36" t="str">
        <f>IF(男子申込一覧表!M40="","",男子申込一覧表!AR40)</f>
        <v/>
      </c>
      <c r="B36" t="str">
        <f>IF(A36="","",男子申込一覧表!BN40)</f>
        <v/>
      </c>
      <c r="C36" t="str">
        <f>IF(A36="","",男子申込一覧表!BO40)</f>
        <v/>
      </c>
      <c r="D36" t="str">
        <f>IF(A36="","",男子申込一覧表!AY40)</f>
        <v/>
      </c>
      <c r="E36" t="str">
        <f>IF(A36="","",男子申込一覧表!BP40)</f>
        <v/>
      </c>
      <c r="F36">
        <v>0</v>
      </c>
      <c r="G36" t="str">
        <f>IF(A36="","",男子申込一覧表!BV40)</f>
        <v/>
      </c>
      <c r="H36" t="str">
        <f>IF(A36="","",男子申込一覧表!BK40)</f>
        <v/>
      </c>
    </row>
    <row r="37" spans="1:8">
      <c r="A37" t="str">
        <f>IF(男子申込一覧表!M41="","",男子申込一覧表!AR41)</f>
        <v/>
      </c>
      <c r="B37" t="str">
        <f>IF(A37="","",男子申込一覧表!BN41)</f>
        <v/>
      </c>
      <c r="C37" t="str">
        <f>IF(A37="","",男子申込一覧表!BO41)</f>
        <v/>
      </c>
      <c r="D37" t="str">
        <f>IF(A37="","",男子申込一覧表!AY41)</f>
        <v/>
      </c>
      <c r="E37" t="str">
        <f>IF(A37="","",男子申込一覧表!BP41)</f>
        <v/>
      </c>
      <c r="F37">
        <v>0</v>
      </c>
      <c r="G37" t="str">
        <f>IF(A37="","",男子申込一覧表!BV41)</f>
        <v/>
      </c>
      <c r="H37" t="str">
        <f>IF(A37="","",男子申込一覧表!BK41)</f>
        <v/>
      </c>
    </row>
    <row r="38" spans="1:8">
      <c r="A38" t="str">
        <f>IF(男子申込一覧表!M42="","",男子申込一覧表!AR42)</f>
        <v/>
      </c>
      <c r="B38" t="str">
        <f>IF(A38="","",男子申込一覧表!BN42)</f>
        <v/>
      </c>
      <c r="C38" t="str">
        <f>IF(A38="","",男子申込一覧表!BO42)</f>
        <v/>
      </c>
      <c r="D38" t="str">
        <f>IF(A38="","",男子申込一覧表!AY42)</f>
        <v/>
      </c>
      <c r="E38" t="str">
        <f>IF(A38="","",男子申込一覧表!BP42)</f>
        <v/>
      </c>
      <c r="F38">
        <v>0</v>
      </c>
      <c r="G38" t="str">
        <f>IF(A38="","",男子申込一覧表!BV42)</f>
        <v/>
      </c>
      <c r="H38" t="str">
        <f>IF(A38="","",男子申込一覧表!BK42)</f>
        <v/>
      </c>
    </row>
    <row r="39" spans="1:8">
      <c r="A39" t="str">
        <f>IF(男子申込一覧表!M43="","",男子申込一覧表!AR43)</f>
        <v/>
      </c>
      <c r="B39" t="str">
        <f>IF(A39="","",男子申込一覧表!BN43)</f>
        <v/>
      </c>
      <c r="C39" t="str">
        <f>IF(A39="","",男子申込一覧表!BO43)</f>
        <v/>
      </c>
      <c r="D39" t="str">
        <f>IF(A39="","",男子申込一覧表!AY43)</f>
        <v/>
      </c>
      <c r="E39" t="str">
        <f>IF(A39="","",男子申込一覧表!BP43)</f>
        <v/>
      </c>
      <c r="F39">
        <v>0</v>
      </c>
      <c r="G39" t="str">
        <f>IF(A39="","",男子申込一覧表!BV43)</f>
        <v/>
      </c>
      <c r="H39" t="str">
        <f>IF(A39="","",男子申込一覧表!BK43)</f>
        <v/>
      </c>
    </row>
    <row r="40" spans="1:8">
      <c r="A40" t="str">
        <f>IF(男子申込一覧表!M44="","",男子申込一覧表!AR44)</f>
        <v/>
      </c>
      <c r="B40" t="str">
        <f>IF(A40="","",男子申込一覧表!BN44)</f>
        <v/>
      </c>
      <c r="C40" t="str">
        <f>IF(A40="","",男子申込一覧表!BO44)</f>
        <v/>
      </c>
      <c r="D40" t="str">
        <f>IF(A40="","",男子申込一覧表!AY44)</f>
        <v/>
      </c>
      <c r="E40" t="str">
        <f>IF(A40="","",男子申込一覧表!BP44)</f>
        <v/>
      </c>
      <c r="F40">
        <v>0</v>
      </c>
      <c r="G40" t="str">
        <f>IF(A40="","",男子申込一覧表!BV44)</f>
        <v/>
      </c>
      <c r="H40" t="str">
        <f>IF(A40="","",男子申込一覧表!BK44)</f>
        <v/>
      </c>
    </row>
    <row r="41" spans="1:8">
      <c r="A41" t="str">
        <f>IF(男子申込一覧表!M45="","",男子申込一覧表!AR45)</f>
        <v/>
      </c>
      <c r="B41" t="str">
        <f>IF(A41="","",男子申込一覧表!BN45)</f>
        <v/>
      </c>
      <c r="C41" t="str">
        <f>IF(A41="","",男子申込一覧表!BO45)</f>
        <v/>
      </c>
      <c r="D41" t="str">
        <f>IF(A41="","",男子申込一覧表!AY45)</f>
        <v/>
      </c>
      <c r="E41" t="str">
        <f>IF(A41="","",男子申込一覧表!BP45)</f>
        <v/>
      </c>
      <c r="F41">
        <v>0</v>
      </c>
      <c r="G41" t="str">
        <f>IF(A41="","",男子申込一覧表!BV45)</f>
        <v/>
      </c>
      <c r="H41" t="str">
        <f>IF(A41="","",男子申込一覧表!BK45)</f>
        <v/>
      </c>
    </row>
    <row r="42" spans="1:8">
      <c r="A42" t="str">
        <f>IF(男子申込一覧表!M46="","",男子申込一覧表!AR46)</f>
        <v/>
      </c>
      <c r="B42" t="str">
        <f>IF(A42="","",男子申込一覧表!BN46)</f>
        <v/>
      </c>
      <c r="C42" t="str">
        <f>IF(A42="","",男子申込一覧表!BO46)</f>
        <v/>
      </c>
      <c r="D42" t="str">
        <f>IF(A42="","",男子申込一覧表!AY46)</f>
        <v/>
      </c>
      <c r="E42" t="str">
        <f>IF(A42="","",男子申込一覧表!BP46)</f>
        <v/>
      </c>
      <c r="F42">
        <v>0</v>
      </c>
      <c r="G42" t="str">
        <f>IF(A42="","",男子申込一覧表!BV46)</f>
        <v/>
      </c>
      <c r="H42" t="str">
        <f>IF(A42="","",男子申込一覧表!BK46)</f>
        <v/>
      </c>
    </row>
    <row r="43" spans="1:8">
      <c r="A43" t="str">
        <f>IF(男子申込一覧表!M47="","",男子申込一覧表!AR47)</f>
        <v/>
      </c>
      <c r="B43" t="str">
        <f>IF(A43="","",男子申込一覧表!BN47)</f>
        <v/>
      </c>
      <c r="C43" t="str">
        <f>IF(A43="","",男子申込一覧表!BO47)</f>
        <v/>
      </c>
      <c r="D43" t="str">
        <f>IF(A43="","",男子申込一覧表!AY47)</f>
        <v/>
      </c>
      <c r="E43" t="str">
        <f>IF(A43="","",男子申込一覧表!BP47)</f>
        <v/>
      </c>
      <c r="F43">
        <v>0</v>
      </c>
      <c r="G43" t="str">
        <f>IF(A43="","",男子申込一覧表!BV47)</f>
        <v/>
      </c>
      <c r="H43" t="str">
        <f>IF(A43="","",男子申込一覧表!BK47)</f>
        <v/>
      </c>
    </row>
    <row r="44" spans="1:8">
      <c r="A44" t="str">
        <f>IF(男子申込一覧表!M48="","",男子申込一覧表!AR48)</f>
        <v/>
      </c>
      <c r="B44" t="str">
        <f>IF(A44="","",男子申込一覧表!BN48)</f>
        <v/>
      </c>
      <c r="C44" t="str">
        <f>IF(A44="","",男子申込一覧表!BO48)</f>
        <v/>
      </c>
      <c r="D44" t="str">
        <f>IF(A44="","",男子申込一覧表!AY48)</f>
        <v/>
      </c>
      <c r="E44" t="str">
        <f>IF(A44="","",男子申込一覧表!BP48)</f>
        <v/>
      </c>
      <c r="F44">
        <v>0</v>
      </c>
      <c r="G44" t="str">
        <f>IF(A44="","",男子申込一覧表!BV48)</f>
        <v/>
      </c>
      <c r="H44" t="str">
        <f>IF(A44="","",男子申込一覧表!BK48)</f>
        <v/>
      </c>
    </row>
    <row r="45" spans="1:8">
      <c r="A45" t="str">
        <f>IF(男子申込一覧表!M49="","",男子申込一覧表!AR49)</f>
        <v/>
      </c>
      <c r="B45" t="str">
        <f>IF(A45="","",男子申込一覧表!BN49)</f>
        <v/>
      </c>
      <c r="C45" t="str">
        <f>IF(A45="","",男子申込一覧表!BO49)</f>
        <v/>
      </c>
      <c r="D45" t="str">
        <f>IF(A45="","",男子申込一覧表!AY49)</f>
        <v/>
      </c>
      <c r="E45" t="str">
        <f>IF(A45="","",男子申込一覧表!BP49)</f>
        <v/>
      </c>
      <c r="F45">
        <v>0</v>
      </c>
      <c r="G45" t="str">
        <f>IF(A45="","",男子申込一覧表!BV49)</f>
        <v/>
      </c>
      <c r="H45" t="str">
        <f>IF(A45="","",男子申込一覧表!BK49)</f>
        <v/>
      </c>
    </row>
    <row r="46" spans="1:8">
      <c r="A46" t="str">
        <f>IF(男子申込一覧表!M50="","",男子申込一覧表!AR50)</f>
        <v/>
      </c>
      <c r="B46" t="str">
        <f>IF(A46="","",男子申込一覧表!BN50)</f>
        <v/>
      </c>
      <c r="C46" t="str">
        <f>IF(A46="","",男子申込一覧表!BO50)</f>
        <v/>
      </c>
      <c r="D46" t="str">
        <f>IF(A46="","",男子申込一覧表!AY50)</f>
        <v/>
      </c>
      <c r="E46" t="str">
        <f>IF(A46="","",男子申込一覧表!BP50)</f>
        <v/>
      </c>
      <c r="F46">
        <v>0</v>
      </c>
      <c r="G46" t="str">
        <f>IF(A46="","",男子申込一覧表!BV50)</f>
        <v/>
      </c>
      <c r="H46" t="str">
        <f>IF(A46="","",男子申込一覧表!BK50)</f>
        <v/>
      </c>
    </row>
    <row r="47" spans="1:8">
      <c r="A47" t="str">
        <f>IF(男子申込一覧表!M51="","",男子申込一覧表!AR51)</f>
        <v/>
      </c>
      <c r="B47" t="str">
        <f>IF(A47="","",男子申込一覧表!BN51)</f>
        <v/>
      </c>
      <c r="C47" t="str">
        <f>IF(A47="","",男子申込一覧表!BO51)</f>
        <v/>
      </c>
      <c r="D47" t="str">
        <f>IF(A47="","",男子申込一覧表!AY51)</f>
        <v/>
      </c>
      <c r="E47" t="str">
        <f>IF(A47="","",男子申込一覧表!BP51)</f>
        <v/>
      </c>
      <c r="F47">
        <v>0</v>
      </c>
      <c r="G47" t="str">
        <f>IF(A47="","",男子申込一覧表!BV51)</f>
        <v/>
      </c>
      <c r="H47" t="str">
        <f>IF(A47="","",男子申込一覧表!BK51)</f>
        <v/>
      </c>
    </row>
    <row r="48" spans="1:8">
      <c r="A48" t="str">
        <f>IF(男子申込一覧表!M52="","",男子申込一覧表!AR52)</f>
        <v/>
      </c>
      <c r="B48" t="str">
        <f>IF(A48="","",男子申込一覧表!BN52)</f>
        <v/>
      </c>
      <c r="C48" t="str">
        <f>IF(A48="","",男子申込一覧表!BO52)</f>
        <v/>
      </c>
      <c r="D48" t="str">
        <f>IF(A48="","",男子申込一覧表!AY52)</f>
        <v/>
      </c>
      <c r="E48" t="str">
        <f>IF(A48="","",男子申込一覧表!BP52)</f>
        <v/>
      </c>
      <c r="F48">
        <v>0</v>
      </c>
      <c r="G48" t="str">
        <f>IF(A48="","",男子申込一覧表!BV52)</f>
        <v/>
      </c>
      <c r="H48" t="str">
        <f>IF(A48="","",男子申込一覧表!BK52)</f>
        <v/>
      </c>
    </row>
    <row r="49" spans="1:8">
      <c r="A49" t="str">
        <f>IF(男子申込一覧表!M53="","",男子申込一覧表!AR53)</f>
        <v/>
      </c>
      <c r="B49" t="str">
        <f>IF(A49="","",男子申込一覧表!BN53)</f>
        <v/>
      </c>
      <c r="C49" t="str">
        <f>IF(A49="","",男子申込一覧表!BO53)</f>
        <v/>
      </c>
      <c r="D49" t="str">
        <f>IF(A49="","",男子申込一覧表!AY53)</f>
        <v/>
      </c>
      <c r="E49" t="str">
        <f>IF(A49="","",男子申込一覧表!BP53)</f>
        <v/>
      </c>
      <c r="F49">
        <v>0</v>
      </c>
      <c r="G49" t="str">
        <f>IF(A49="","",男子申込一覧表!BV53)</f>
        <v/>
      </c>
      <c r="H49" t="str">
        <f>IF(A49="","",男子申込一覧表!BK53)</f>
        <v/>
      </c>
    </row>
    <row r="50" spans="1:8">
      <c r="A50" t="str">
        <f>IF(男子申込一覧表!M54="","",男子申込一覧表!AR54)</f>
        <v/>
      </c>
      <c r="B50" t="str">
        <f>IF(A50="","",男子申込一覧表!BN54)</f>
        <v/>
      </c>
      <c r="C50" t="str">
        <f>IF(A50="","",男子申込一覧表!BO54)</f>
        <v/>
      </c>
      <c r="D50" t="str">
        <f>IF(A50="","",男子申込一覧表!AY54)</f>
        <v/>
      </c>
      <c r="E50" t="str">
        <f>IF(A50="","",男子申込一覧表!BP54)</f>
        <v/>
      </c>
      <c r="F50">
        <v>0</v>
      </c>
      <c r="G50" t="str">
        <f>IF(A50="","",男子申込一覧表!BV54)</f>
        <v/>
      </c>
      <c r="H50" t="str">
        <f>IF(A50="","",男子申込一覧表!BK54)</f>
        <v/>
      </c>
    </row>
    <row r="51" spans="1:8">
      <c r="A51" t="str">
        <f>IF(男子申込一覧表!M55="","",男子申込一覧表!AR55)</f>
        <v/>
      </c>
      <c r="B51" t="str">
        <f>IF(A51="","",男子申込一覧表!BN55)</f>
        <v/>
      </c>
      <c r="C51" t="str">
        <f>IF(A51="","",男子申込一覧表!BO55)</f>
        <v/>
      </c>
      <c r="D51" t="str">
        <f>IF(A51="","",男子申込一覧表!AY55)</f>
        <v/>
      </c>
      <c r="E51" t="str">
        <f>IF(A51="","",男子申込一覧表!BP55)</f>
        <v/>
      </c>
      <c r="F51">
        <v>0</v>
      </c>
      <c r="G51" t="str">
        <f>IF(A51="","",男子申込一覧表!BV55)</f>
        <v/>
      </c>
      <c r="H51" t="str">
        <f>IF(A51="","",男子申込一覧表!BK55)</f>
        <v/>
      </c>
    </row>
    <row r="52" spans="1:8">
      <c r="A52" t="str">
        <f>IF(男子申込一覧表!M56="","",男子申込一覧表!AR56)</f>
        <v/>
      </c>
      <c r="B52" t="str">
        <f>IF(A52="","",男子申込一覧表!BN56)</f>
        <v/>
      </c>
      <c r="C52" t="str">
        <f>IF(A52="","",男子申込一覧表!BO56)</f>
        <v/>
      </c>
      <c r="D52" t="str">
        <f>IF(A52="","",男子申込一覧表!AY56)</f>
        <v/>
      </c>
      <c r="E52" t="str">
        <f>IF(A52="","",男子申込一覧表!BP56)</f>
        <v/>
      </c>
      <c r="F52">
        <v>0</v>
      </c>
      <c r="G52" t="str">
        <f>IF(A52="","",男子申込一覧表!BV56)</f>
        <v/>
      </c>
      <c r="H52" t="str">
        <f>IF(A52="","",男子申込一覧表!BK56)</f>
        <v/>
      </c>
    </row>
    <row r="53" spans="1:8">
      <c r="A53" t="str">
        <f>IF(男子申込一覧表!M57="","",男子申込一覧表!AR57)</f>
        <v/>
      </c>
      <c r="B53" t="str">
        <f>IF(A53="","",男子申込一覧表!BN57)</f>
        <v/>
      </c>
      <c r="C53" t="str">
        <f>IF(A53="","",男子申込一覧表!BO57)</f>
        <v/>
      </c>
      <c r="D53" t="str">
        <f>IF(A53="","",男子申込一覧表!AY57)</f>
        <v/>
      </c>
      <c r="E53" t="str">
        <f>IF(A53="","",男子申込一覧表!BP57)</f>
        <v/>
      </c>
      <c r="F53">
        <v>0</v>
      </c>
      <c r="G53" t="str">
        <f>IF(A53="","",男子申込一覧表!BV57)</f>
        <v/>
      </c>
      <c r="H53" t="str">
        <f>IF(A53="","",男子申込一覧表!BK57)</f>
        <v/>
      </c>
    </row>
    <row r="54" spans="1:8">
      <c r="A54" t="str">
        <f>IF(男子申込一覧表!M58="","",男子申込一覧表!AR58)</f>
        <v/>
      </c>
      <c r="B54" t="str">
        <f>IF(A54="","",男子申込一覧表!BN58)</f>
        <v/>
      </c>
      <c r="C54" t="str">
        <f>IF(A54="","",男子申込一覧表!BO58)</f>
        <v/>
      </c>
      <c r="D54" t="str">
        <f>IF(A54="","",男子申込一覧表!AY58)</f>
        <v/>
      </c>
      <c r="E54" t="str">
        <f>IF(A54="","",男子申込一覧表!BP58)</f>
        <v/>
      </c>
      <c r="F54">
        <v>0</v>
      </c>
      <c r="G54" t="str">
        <f>IF(A54="","",男子申込一覧表!BV58)</f>
        <v/>
      </c>
      <c r="H54" t="str">
        <f>IF(A54="","",男子申込一覧表!BK58)</f>
        <v/>
      </c>
    </row>
    <row r="55" spans="1:8">
      <c r="A55" t="str">
        <f>IF(男子申込一覧表!M59="","",男子申込一覧表!AR59)</f>
        <v/>
      </c>
      <c r="B55" t="str">
        <f>IF(A55="","",男子申込一覧表!BN59)</f>
        <v/>
      </c>
      <c r="C55" t="str">
        <f>IF(A55="","",男子申込一覧表!BO59)</f>
        <v/>
      </c>
      <c r="D55" t="str">
        <f>IF(A55="","",男子申込一覧表!AY59)</f>
        <v/>
      </c>
      <c r="E55" t="str">
        <f>IF(A55="","",男子申込一覧表!BP59)</f>
        <v/>
      </c>
      <c r="F55">
        <v>0</v>
      </c>
      <c r="G55" t="str">
        <f>IF(A55="","",男子申込一覧表!BV59)</f>
        <v/>
      </c>
      <c r="H55" t="str">
        <f>IF(A55="","",男子申込一覧表!BK59)</f>
        <v/>
      </c>
    </row>
    <row r="56" spans="1:8">
      <c r="A56" t="str">
        <f>IF(男子申込一覧表!M60="","",男子申込一覧表!AR60)</f>
        <v/>
      </c>
      <c r="B56" t="str">
        <f>IF(A56="","",男子申込一覧表!BN60)</f>
        <v/>
      </c>
      <c r="C56" t="str">
        <f>IF(A56="","",男子申込一覧表!BO60)</f>
        <v/>
      </c>
      <c r="D56" t="str">
        <f>IF(A56="","",男子申込一覧表!AY60)</f>
        <v/>
      </c>
      <c r="E56" t="str">
        <f>IF(A56="","",男子申込一覧表!BP60)</f>
        <v/>
      </c>
      <c r="F56">
        <v>0</v>
      </c>
      <c r="G56" t="str">
        <f>IF(A56="","",男子申込一覧表!BV60)</f>
        <v/>
      </c>
      <c r="H56" t="str">
        <f>IF(A56="","",男子申込一覧表!BK60)</f>
        <v/>
      </c>
    </row>
    <row r="57" spans="1:8">
      <c r="A57" t="str">
        <f>IF(男子申込一覧表!M61="","",男子申込一覧表!AR61)</f>
        <v/>
      </c>
      <c r="B57" t="str">
        <f>IF(A57="","",男子申込一覧表!BN61)</f>
        <v/>
      </c>
      <c r="C57" t="str">
        <f>IF(A57="","",男子申込一覧表!BO61)</f>
        <v/>
      </c>
      <c r="D57" t="str">
        <f>IF(A57="","",男子申込一覧表!AY61)</f>
        <v/>
      </c>
      <c r="E57" t="str">
        <f>IF(A57="","",男子申込一覧表!BP61)</f>
        <v/>
      </c>
      <c r="F57">
        <v>0</v>
      </c>
      <c r="G57" t="str">
        <f>IF(A57="","",男子申込一覧表!BV61)</f>
        <v/>
      </c>
      <c r="H57" t="str">
        <f>IF(A57="","",男子申込一覧表!BK61)</f>
        <v/>
      </c>
    </row>
    <row r="58" spans="1:8">
      <c r="A58" t="str">
        <f>IF(男子申込一覧表!M62="","",男子申込一覧表!AR62)</f>
        <v/>
      </c>
      <c r="B58" t="str">
        <f>IF(A58="","",男子申込一覧表!BN62)</f>
        <v/>
      </c>
      <c r="C58" t="str">
        <f>IF(A58="","",男子申込一覧表!BO62)</f>
        <v/>
      </c>
      <c r="D58" t="str">
        <f>IF(A58="","",男子申込一覧表!AY62)</f>
        <v/>
      </c>
      <c r="E58" t="str">
        <f>IF(A58="","",男子申込一覧表!BP62)</f>
        <v/>
      </c>
      <c r="F58">
        <v>0</v>
      </c>
      <c r="G58" t="str">
        <f>IF(A58="","",男子申込一覧表!BV62)</f>
        <v/>
      </c>
      <c r="H58" t="str">
        <f>IF(A58="","",男子申込一覧表!BK62)</f>
        <v/>
      </c>
    </row>
    <row r="59" spans="1:8">
      <c r="A59" t="str">
        <f>IF(男子申込一覧表!M63="","",男子申込一覧表!AR63)</f>
        <v/>
      </c>
      <c r="B59" t="str">
        <f>IF(A59="","",男子申込一覧表!BN63)</f>
        <v/>
      </c>
      <c r="C59" t="str">
        <f>IF(A59="","",男子申込一覧表!BO63)</f>
        <v/>
      </c>
      <c r="D59" t="str">
        <f>IF(A59="","",男子申込一覧表!AY63)</f>
        <v/>
      </c>
      <c r="E59" t="str">
        <f>IF(A59="","",男子申込一覧表!BP63)</f>
        <v/>
      </c>
      <c r="F59">
        <v>0</v>
      </c>
      <c r="G59" t="str">
        <f>IF(A59="","",男子申込一覧表!BV63)</f>
        <v/>
      </c>
      <c r="H59" t="str">
        <f>IF(A59="","",男子申込一覧表!BK63)</f>
        <v/>
      </c>
    </row>
    <row r="60" spans="1:8">
      <c r="A60" t="str">
        <f>IF(男子申込一覧表!M64="","",男子申込一覧表!AR64)</f>
        <v/>
      </c>
      <c r="B60" t="str">
        <f>IF(A60="","",男子申込一覧表!BN64)</f>
        <v/>
      </c>
      <c r="C60" t="str">
        <f>IF(A60="","",男子申込一覧表!BO64)</f>
        <v/>
      </c>
      <c r="D60" t="str">
        <f>IF(A60="","",男子申込一覧表!AY64)</f>
        <v/>
      </c>
      <c r="E60" t="str">
        <f>IF(A60="","",男子申込一覧表!BP64)</f>
        <v/>
      </c>
      <c r="F60">
        <v>0</v>
      </c>
      <c r="G60" t="str">
        <f>IF(A60="","",男子申込一覧表!BV64)</f>
        <v/>
      </c>
      <c r="H60" t="str">
        <f>IF(A60="","",男子申込一覧表!BK64)</f>
        <v/>
      </c>
    </row>
    <row r="61" spans="1:8">
      <c r="A61" t="str">
        <f>IF(男子申込一覧表!M65="","",男子申込一覧表!AR65)</f>
        <v/>
      </c>
      <c r="B61" t="str">
        <f>IF(A61="","",男子申込一覧表!BN65)</f>
        <v/>
      </c>
      <c r="C61" t="str">
        <f>IF(A61="","",男子申込一覧表!BO65)</f>
        <v/>
      </c>
      <c r="D61" t="str">
        <f>IF(A61="","",男子申込一覧表!AY65)</f>
        <v/>
      </c>
      <c r="E61" t="str">
        <f>IF(A61="","",男子申込一覧表!BP65)</f>
        <v/>
      </c>
      <c r="F61">
        <v>0</v>
      </c>
      <c r="G61" t="str">
        <f>IF(A61="","",男子申込一覧表!BV65)</f>
        <v/>
      </c>
      <c r="H61" t="str">
        <f>IF(A61="","",男子申込一覧表!BK65)</f>
        <v/>
      </c>
    </row>
    <row r="62" spans="1:8">
      <c r="A62" t="str">
        <f>IF(男子申込一覧表!M66="","",男子申込一覧表!AR66)</f>
        <v/>
      </c>
      <c r="B62" t="str">
        <f>IF(A62="","",男子申込一覧表!BN66)</f>
        <v/>
      </c>
      <c r="C62" t="str">
        <f>IF(A62="","",男子申込一覧表!BO66)</f>
        <v/>
      </c>
      <c r="D62" t="str">
        <f>IF(A62="","",男子申込一覧表!AY66)</f>
        <v/>
      </c>
      <c r="E62" t="str">
        <f>IF(A62="","",男子申込一覧表!BP66)</f>
        <v/>
      </c>
      <c r="F62">
        <v>0</v>
      </c>
      <c r="G62" t="str">
        <f>IF(A62="","",男子申込一覧表!BV66)</f>
        <v/>
      </c>
      <c r="H62" t="str">
        <f>IF(A62="","",男子申込一覧表!BK66)</f>
        <v/>
      </c>
    </row>
    <row r="63" spans="1:8">
      <c r="A63" t="str">
        <f>IF(男子申込一覧表!M67="","",男子申込一覧表!AR67)</f>
        <v/>
      </c>
      <c r="B63" t="str">
        <f>IF(A63="","",男子申込一覧表!BN67)</f>
        <v/>
      </c>
      <c r="C63" t="str">
        <f>IF(A63="","",男子申込一覧表!BO67)</f>
        <v/>
      </c>
      <c r="D63" t="str">
        <f>IF(A63="","",男子申込一覧表!AY67)</f>
        <v/>
      </c>
      <c r="E63" t="str">
        <f>IF(A63="","",男子申込一覧表!BP67)</f>
        <v/>
      </c>
      <c r="F63">
        <v>0</v>
      </c>
      <c r="G63" t="str">
        <f>IF(A63="","",男子申込一覧表!BV67)</f>
        <v/>
      </c>
      <c r="H63" t="str">
        <f>IF(A63="","",男子申込一覧表!BK67)</f>
        <v/>
      </c>
    </row>
    <row r="64" spans="1:8">
      <c r="A64" t="str">
        <f>IF(男子申込一覧表!M68="","",男子申込一覧表!AR68)</f>
        <v/>
      </c>
      <c r="B64" t="str">
        <f>IF(A64="","",男子申込一覧表!BN68)</f>
        <v/>
      </c>
      <c r="C64" t="str">
        <f>IF(A64="","",男子申込一覧表!BO68)</f>
        <v/>
      </c>
      <c r="D64" t="str">
        <f>IF(A64="","",男子申込一覧表!AY68)</f>
        <v/>
      </c>
      <c r="E64" t="str">
        <f>IF(A64="","",男子申込一覧表!BP68)</f>
        <v/>
      </c>
      <c r="F64">
        <v>0</v>
      </c>
      <c r="G64" t="str">
        <f>IF(A64="","",男子申込一覧表!BV68)</f>
        <v/>
      </c>
      <c r="H64" t="str">
        <f>IF(A64="","",男子申込一覧表!BK68)</f>
        <v/>
      </c>
    </row>
    <row r="65" spans="1:8">
      <c r="A65" t="str">
        <f>IF(男子申込一覧表!M69="","",男子申込一覧表!AR69)</f>
        <v/>
      </c>
      <c r="B65" t="str">
        <f>IF(A65="","",男子申込一覧表!BN69)</f>
        <v/>
      </c>
      <c r="C65" t="str">
        <f>IF(A65="","",男子申込一覧表!BO69)</f>
        <v/>
      </c>
      <c r="D65" t="str">
        <f>IF(A65="","",男子申込一覧表!AY69)</f>
        <v/>
      </c>
      <c r="E65" t="str">
        <f>IF(A65="","",男子申込一覧表!BP69)</f>
        <v/>
      </c>
      <c r="F65">
        <v>0</v>
      </c>
      <c r="G65" t="str">
        <f>IF(A65="","",男子申込一覧表!BV69)</f>
        <v/>
      </c>
      <c r="H65" t="str">
        <f>IF(A65="","",男子申込一覧表!BK69)</f>
        <v/>
      </c>
    </row>
    <row r="66" spans="1:8">
      <c r="A66" t="str">
        <f>IF(男子申込一覧表!M70="","",男子申込一覧表!AR70)</f>
        <v/>
      </c>
      <c r="B66" t="str">
        <f>IF(A66="","",男子申込一覧表!BN70)</f>
        <v/>
      </c>
      <c r="C66" t="str">
        <f>IF(A66="","",男子申込一覧表!BO70)</f>
        <v/>
      </c>
      <c r="D66" t="str">
        <f>IF(A66="","",男子申込一覧表!AY70)</f>
        <v/>
      </c>
      <c r="E66" t="str">
        <f>IF(A66="","",男子申込一覧表!BP70)</f>
        <v/>
      </c>
      <c r="F66">
        <v>0</v>
      </c>
      <c r="G66" t="str">
        <f>IF(A66="","",男子申込一覧表!BV70)</f>
        <v/>
      </c>
      <c r="H66" t="str">
        <f>IF(A66="","",男子申込一覧表!BK70)</f>
        <v/>
      </c>
    </row>
    <row r="67" spans="1:8">
      <c r="A67" t="str">
        <f>IF(男子申込一覧表!M71="","",男子申込一覧表!AR71)</f>
        <v/>
      </c>
      <c r="B67" t="str">
        <f>IF(A67="","",男子申込一覧表!BN71)</f>
        <v/>
      </c>
      <c r="C67" t="str">
        <f>IF(A67="","",男子申込一覧表!BO71)</f>
        <v/>
      </c>
      <c r="D67" t="str">
        <f>IF(A67="","",男子申込一覧表!AY71)</f>
        <v/>
      </c>
      <c r="E67" t="str">
        <f>IF(A67="","",男子申込一覧表!BP71)</f>
        <v/>
      </c>
      <c r="F67">
        <v>0</v>
      </c>
      <c r="G67" t="str">
        <f>IF(A67="","",男子申込一覧表!BV71)</f>
        <v/>
      </c>
      <c r="H67" t="str">
        <f>IF(A67="","",男子申込一覧表!BK71)</f>
        <v/>
      </c>
    </row>
    <row r="68" spans="1:8">
      <c r="A68" t="str">
        <f>IF(男子申込一覧表!M72="","",男子申込一覧表!AR72)</f>
        <v/>
      </c>
      <c r="B68" t="str">
        <f>IF(A68="","",男子申込一覧表!BN72)</f>
        <v/>
      </c>
      <c r="C68" t="str">
        <f>IF(A68="","",男子申込一覧表!BO72)</f>
        <v/>
      </c>
      <c r="D68" t="str">
        <f>IF(A68="","",男子申込一覧表!AY72)</f>
        <v/>
      </c>
      <c r="E68" t="str">
        <f>IF(A68="","",男子申込一覧表!BP72)</f>
        <v/>
      </c>
      <c r="F68">
        <v>0</v>
      </c>
      <c r="G68" t="str">
        <f>IF(A68="","",男子申込一覧表!BV72)</f>
        <v/>
      </c>
      <c r="H68" t="str">
        <f>IF(A68="","",男子申込一覧表!BK72)</f>
        <v/>
      </c>
    </row>
    <row r="69" spans="1:8">
      <c r="A69" t="str">
        <f>IF(男子申込一覧表!M73="","",男子申込一覧表!AR73)</f>
        <v/>
      </c>
      <c r="B69" t="str">
        <f>IF(A69="","",男子申込一覧表!BN73)</f>
        <v/>
      </c>
      <c r="C69" t="str">
        <f>IF(A69="","",男子申込一覧表!BO73)</f>
        <v/>
      </c>
      <c r="D69" t="str">
        <f>IF(A69="","",男子申込一覧表!AY73)</f>
        <v/>
      </c>
      <c r="E69" t="str">
        <f>IF(A69="","",男子申込一覧表!BP73)</f>
        <v/>
      </c>
      <c r="F69">
        <v>0</v>
      </c>
      <c r="G69" t="str">
        <f>IF(A69="","",男子申込一覧表!BV73)</f>
        <v/>
      </c>
      <c r="H69" t="str">
        <f>IF(A69="","",男子申込一覧表!BK73)</f>
        <v/>
      </c>
    </row>
    <row r="70" spans="1:8">
      <c r="A70" t="str">
        <f>IF(男子申込一覧表!M74="","",男子申込一覧表!AR74)</f>
        <v/>
      </c>
      <c r="B70" t="str">
        <f>IF(A70="","",男子申込一覧表!BN74)</f>
        <v/>
      </c>
      <c r="C70" t="str">
        <f>IF(A70="","",男子申込一覧表!BO74)</f>
        <v/>
      </c>
      <c r="D70" t="str">
        <f>IF(A70="","",男子申込一覧表!AY74)</f>
        <v/>
      </c>
      <c r="E70" t="str">
        <f>IF(A70="","",男子申込一覧表!BP74)</f>
        <v/>
      </c>
      <c r="F70">
        <v>0</v>
      </c>
      <c r="G70" t="str">
        <f>IF(A70="","",男子申込一覧表!BV74)</f>
        <v/>
      </c>
      <c r="H70" t="str">
        <f>IF(A70="","",男子申込一覧表!BK74)</f>
        <v/>
      </c>
    </row>
    <row r="71" spans="1:8">
      <c r="A71" t="str">
        <f>IF(男子申込一覧表!M75="","",男子申込一覧表!AR75)</f>
        <v/>
      </c>
      <c r="B71" t="str">
        <f>IF(A71="","",男子申込一覧表!BN75)</f>
        <v/>
      </c>
      <c r="C71" t="str">
        <f>IF(A71="","",男子申込一覧表!BO75)</f>
        <v/>
      </c>
      <c r="D71" t="str">
        <f>IF(A71="","",男子申込一覧表!AY75)</f>
        <v/>
      </c>
      <c r="E71" t="str">
        <f>IF(A71="","",男子申込一覧表!BP75)</f>
        <v/>
      </c>
      <c r="F71">
        <v>0</v>
      </c>
      <c r="G71" t="str">
        <f>IF(A71="","",男子申込一覧表!BV75)</f>
        <v/>
      </c>
      <c r="H71" t="str">
        <f>IF(A71="","",男子申込一覧表!BK75)</f>
        <v/>
      </c>
    </row>
    <row r="72" spans="1:8">
      <c r="A72" t="str">
        <f>IF(男子申込一覧表!M76="","",男子申込一覧表!AR76)</f>
        <v/>
      </c>
      <c r="B72" t="str">
        <f>IF(A72="","",男子申込一覧表!BN76)</f>
        <v/>
      </c>
      <c r="C72" t="str">
        <f>IF(A72="","",男子申込一覧表!BO76)</f>
        <v/>
      </c>
      <c r="D72" t="str">
        <f>IF(A72="","",男子申込一覧表!AY76)</f>
        <v/>
      </c>
      <c r="E72" t="str">
        <f>IF(A72="","",男子申込一覧表!BP76)</f>
        <v/>
      </c>
      <c r="F72">
        <v>0</v>
      </c>
      <c r="G72" t="str">
        <f>IF(A72="","",男子申込一覧表!BV76)</f>
        <v/>
      </c>
      <c r="H72" t="str">
        <f>IF(A72="","",男子申込一覧表!BK76)</f>
        <v/>
      </c>
    </row>
    <row r="73" spans="1:8">
      <c r="A73" t="str">
        <f>IF(男子申込一覧表!M77="","",男子申込一覧表!AR77)</f>
        <v/>
      </c>
      <c r="B73" t="str">
        <f>IF(A73="","",男子申込一覧表!BN77)</f>
        <v/>
      </c>
      <c r="C73" t="str">
        <f>IF(A73="","",男子申込一覧表!BO77)</f>
        <v/>
      </c>
      <c r="D73" t="str">
        <f>IF(A73="","",男子申込一覧表!AY77)</f>
        <v/>
      </c>
      <c r="E73" t="str">
        <f>IF(A73="","",男子申込一覧表!BP77)</f>
        <v/>
      </c>
      <c r="F73">
        <v>0</v>
      </c>
      <c r="G73" t="str">
        <f>IF(A73="","",男子申込一覧表!BV77)</f>
        <v/>
      </c>
      <c r="H73" t="str">
        <f>IF(A73="","",男子申込一覧表!BK77)</f>
        <v/>
      </c>
    </row>
    <row r="74" spans="1:8">
      <c r="A74" t="str">
        <f>IF(男子申込一覧表!M78="","",男子申込一覧表!AR78)</f>
        <v/>
      </c>
      <c r="B74" t="str">
        <f>IF(A74="","",男子申込一覧表!BN78)</f>
        <v/>
      </c>
      <c r="C74" t="str">
        <f>IF(A74="","",男子申込一覧表!BO78)</f>
        <v/>
      </c>
      <c r="D74" t="str">
        <f>IF(A74="","",男子申込一覧表!AY78)</f>
        <v/>
      </c>
      <c r="E74" t="str">
        <f>IF(A74="","",男子申込一覧表!BP78)</f>
        <v/>
      </c>
      <c r="F74">
        <v>0</v>
      </c>
      <c r="G74" t="str">
        <f>IF(A74="","",男子申込一覧表!BV78)</f>
        <v/>
      </c>
      <c r="H74" t="str">
        <f>IF(A74="","",男子申込一覧表!BK78)</f>
        <v/>
      </c>
    </row>
    <row r="75" spans="1:8">
      <c r="A75" t="str">
        <f>IF(男子申込一覧表!M79="","",男子申込一覧表!AR79)</f>
        <v/>
      </c>
      <c r="B75" t="str">
        <f>IF(A75="","",男子申込一覧表!BN79)</f>
        <v/>
      </c>
      <c r="C75" t="str">
        <f>IF(A75="","",男子申込一覧表!BO79)</f>
        <v/>
      </c>
      <c r="D75" t="str">
        <f>IF(A75="","",男子申込一覧表!AY79)</f>
        <v/>
      </c>
      <c r="E75" t="str">
        <f>IF(A75="","",男子申込一覧表!BP79)</f>
        <v/>
      </c>
      <c r="F75">
        <v>0</v>
      </c>
      <c r="G75" t="str">
        <f>IF(A75="","",男子申込一覧表!BV79)</f>
        <v/>
      </c>
      <c r="H75" t="str">
        <f>IF(A75="","",男子申込一覧表!BK79)</f>
        <v/>
      </c>
    </row>
    <row r="76" spans="1:8">
      <c r="A76" t="str">
        <f>IF(男子申込一覧表!M80="","",男子申込一覧表!AR80)</f>
        <v/>
      </c>
      <c r="B76" t="str">
        <f>IF(A76="","",男子申込一覧表!BN80)</f>
        <v/>
      </c>
      <c r="C76" t="str">
        <f>IF(A76="","",男子申込一覧表!BO80)</f>
        <v/>
      </c>
      <c r="D76" t="str">
        <f>IF(A76="","",男子申込一覧表!AY80)</f>
        <v/>
      </c>
      <c r="E76" t="str">
        <f>IF(A76="","",男子申込一覧表!BP80)</f>
        <v/>
      </c>
      <c r="F76">
        <v>0</v>
      </c>
      <c r="G76" t="str">
        <f>IF(A76="","",男子申込一覧表!BV80)</f>
        <v/>
      </c>
      <c r="H76" t="str">
        <f>IF(A76="","",男子申込一覧表!BK80)</f>
        <v/>
      </c>
    </row>
    <row r="77" spans="1:8">
      <c r="A77" t="str">
        <f>IF(男子申込一覧表!M81="","",男子申込一覧表!AR81)</f>
        <v/>
      </c>
      <c r="B77" t="str">
        <f>IF(A77="","",男子申込一覧表!BN81)</f>
        <v/>
      </c>
      <c r="C77" t="str">
        <f>IF(A77="","",男子申込一覧表!BO81)</f>
        <v/>
      </c>
      <c r="D77" t="str">
        <f>IF(A77="","",男子申込一覧表!AY81)</f>
        <v/>
      </c>
      <c r="E77" t="str">
        <f>IF(A77="","",男子申込一覧表!BP81)</f>
        <v/>
      </c>
      <c r="F77">
        <v>0</v>
      </c>
      <c r="G77" t="str">
        <f>IF(A77="","",男子申込一覧表!BV81)</f>
        <v/>
      </c>
      <c r="H77" t="str">
        <f>IF(A77="","",男子申込一覧表!BK81)</f>
        <v/>
      </c>
    </row>
    <row r="78" spans="1:8">
      <c r="A78" t="str">
        <f>IF(男子申込一覧表!M82="","",男子申込一覧表!AR82)</f>
        <v/>
      </c>
      <c r="B78" t="str">
        <f>IF(A78="","",男子申込一覧表!BN82)</f>
        <v/>
      </c>
      <c r="C78" t="str">
        <f>IF(A78="","",男子申込一覧表!BO82)</f>
        <v/>
      </c>
      <c r="D78" t="str">
        <f>IF(A78="","",男子申込一覧表!AY82)</f>
        <v/>
      </c>
      <c r="E78" t="str">
        <f>IF(A78="","",男子申込一覧表!BP82)</f>
        <v/>
      </c>
      <c r="F78">
        <v>0</v>
      </c>
      <c r="G78" t="str">
        <f>IF(A78="","",男子申込一覧表!BV82)</f>
        <v/>
      </c>
      <c r="H78" t="str">
        <f>IF(A78="","",男子申込一覧表!BK82)</f>
        <v/>
      </c>
    </row>
    <row r="79" spans="1:8">
      <c r="A79" t="str">
        <f>IF(男子申込一覧表!M83="","",男子申込一覧表!AR83)</f>
        <v/>
      </c>
      <c r="B79" t="str">
        <f>IF(A79="","",男子申込一覧表!BN83)</f>
        <v/>
      </c>
      <c r="C79" t="str">
        <f>IF(A79="","",男子申込一覧表!BO83)</f>
        <v/>
      </c>
      <c r="D79" t="str">
        <f>IF(A79="","",男子申込一覧表!AY83)</f>
        <v/>
      </c>
      <c r="E79" t="str">
        <f>IF(A79="","",男子申込一覧表!BP83)</f>
        <v/>
      </c>
      <c r="F79">
        <v>0</v>
      </c>
      <c r="G79" t="str">
        <f>IF(A79="","",男子申込一覧表!BV83)</f>
        <v/>
      </c>
      <c r="H79" t="str">
        <f>IF(A79="","",男子申込一覧表!BK83)</f>
        <v/>
      </c>
    </row>
    <row r="80" spans="1:8">
      <c r="A80" t="str">
        <f>IF(男子申込一覧表!M84="","",男子申込一覧表!AR84)</f>
        <v/>
      </c>
      <c r="B80" t="str">
        <f>IF(A80="","",男子申込一覧表!BN84)</f>
        <v/>
      </c>
      <c r="C80" t="str">
        <f>IF(A80="","",男子申込一覧表!BO84)</f>
        <v/>
      </c>
      <c r="D80" t="str">
        <f>IF(A80="","",男子申込一覧表!AY84)</f>
        <v/>
      </c>
      <c r="E80" t="str">
        <f>IF(A80="","",男子申込一覧表!BP84)</f>
        <v/>
      </c>
      <c r="F80">
        <v>0</v>
      </c>
      <c r="G80" t="str">
        <f>IF(A80="","",男子申込一覧表!BV84)</f>
        <v/>
      </c>
      <c r="H80" t="str">
        <f>IF(A80="","",男子申込一覧表!BK84)</f>
        <v/>
      </c>
    </row>
    <row r="81" spans="1:8">
      <c r="A81" t="str">
        <f>IF(男子申込一覧表!M85="","",男子申込一覧表!AR85)</f>
        <v/>
      </c>
      <c r="B81" t="str">
        <f>IF(A81="","",男子申込一覧表!BN85)</f>
        <v/>
      </c>
      <c r="C81" t="str">
        <f>IF(A81="","",男子申込一覧表!BO85)</f>
        <v/>
      </c>
      <c r="D81" t="str">
        <f>IF(A81="","",男子申込一覧表!AY85)</f>
        <v/>
      </c>
      <c r="E81" t="str">
        <f>IF(A81="","",男子申込一覧表!BP85)</f>
        <v/>
      </c>
      <c r="F81">
        <v>0</v>
      </c>
      <c r="G81" t="str">
        <f>IF(A81="","",男子申込一覧表!BV85)</f>
        <v/>
      </c>
      <c r="H81" t="str">
        <f>IF(A81="","",男子申込一覧表!BK85)</f>
        <v/>
      </c>
    </row>
    <row r="82" spans="1:8">
      <c r="A82" t="str">
        <f>IF(男子申込一覧表!M86="","",男子申込一覧表!AR86)</f>
        <v/>
      </c>
      <c r="B82" t="str">
        <f>IF(A82="","",男子申込一覧表!BN86)</f>
        <v/>
      </c>
      <c r="C82" t="str">
        <f>IF(A82="","",男子申込一覧表!BO86)</f>
        <v/>
      </c>
      <c r="D82" t="str">
        <f>IF(A82="","",男子申込一覧表!AY86)</f>
        <v/>
      </c>
      <c r="E82" t="str">
        <f>IF(A82="","",男子申込一覧表!BP86)</f>
        <v/>
      </c>
      <c r="F82">
        <v>0</v>
      </c>
      <c r="G82" t="str">
        <f>IF(A82="","",男子申込一覧表!BV86)</f>
        <v/>
      </c>
      <c r="H82" t="str">
        <f>IF(A82="","",男子申込一覧表!BK86)</f>
        <v/>
      </c>
    </row>
    <row r="83" spans="1:8">
      <c r="A83" t="str">
        <f>IF(男子申込一覧表!M87="","",男子申込一覧表!AR87)</f>
        <v/>
      </c>
      <c r="B83" t="str">
        <f>IF(A83="","",男子申込一覧表!BN87)</f>
        <v/>
      </c>
      <c r="C83" t="str">
        <f>IF(A83="","",男子申込一覧表!BO87)</f>
        <v/>
      </c>
      <c r="D83" t="str">
        <f>IF(A83="","",男子申込一覧表!AY87)</f>
        <v/>
      </c>
      <c r="E83" t="str">
        <f>IF(A83="","",男子申込一覧表!BP87)</f>
        <v/>
      </c>
      <c r="F83">
        <v>0</v>
      </c>
      <c r="G83" t="str">
        <f>IF(A83="","",男子申込一覧表!BV87)</f>
        <v/>
      </c>
      <c r="H83" t="str">
        <f>IF(A83="","",男子申込一覧表!BK87)</f>
        <v/>
      </c>
    </row>
    <row r="84" spans="1:8">
      <c r="A84" t="str">
        <f>IF(男子申込一覧表!M88="","",男子申込一覧表!AR88)</f>
        <v/>
      </c>
      <c r="B84" t="str">
        <f>IF(A84="","",男子申込一覧表!BN88)</f>
        <v/>
      </c>
      <c r="C84" t="str">
        <f>IF(A84="","",男子申込一覧表!BO88)</f>
        <v/>
      </c>
      <c r="D84" t="str">
        <f>IF(A84="","",男子申込一覧表!AY88)</f>
        <v/>
      </c>
      <c r="E84" t="str">
        <f>IF(A84="","",男子申込一覧表!BP88)</f>
        <v/>
      </c>
      <c r="F84">
        <v>0</v>
      </c>
      <c r="G84" t="str">
        <f>IF(A84="","",男子申込一覧表!BV88)</f>
        <v/>
      </c>
      <c r="H84" t="str">
        <f>IF(A84="","",男子申込一覧表!BK88)</f>
        <v/>
      </c>
    </row>
    <row r="85" spans="1:8">
      <c r="A85" t="str">
        <f>IF(男子申込一覧表!M89="","",男子申込一覧表!AR89)</f>
        <v/>
      </c>
      <c r="B85" t="str">
        <f>IF(A85="","",男子申込一覧表!BN89)</f>
        <v/>
      </c>
      <c r="C85" t="str">
        <f>IF(A85="","",男子申込一覧表!BO89)</f>
        <v/>
      </c>
      <c r="D85" t="str">
        <f>IF(A85="","",男子申込一覧表!AY89)</f>
        <v/>
      </c>
      <c r="E85" t="str">
        <f>IF(A85="","",男子申込一覧表!BP89)</f>
        <v/>
      </c>
      <c r="F85">
        <v>0</v>
      </c>
      <c r="G85" t="str">
        <f>IF(A85="","",男子申込一覧表!BV89)</f>
        <v/>
      </c>
      <c r="H85" t="str">
        <f>IF(A85="","",男子申込一覧表!BK89)</f>
        <v/>
      </c>
    </row>
    <row r="86" spans="1:8">
      <c r="A86" t="str">
        <f>IF(男子申込一覧表!M90="","",男子申込一覧表!AR90)</f>
        <v/>
      </c>
      <c r="B86" t="str">
        <f>IF(A86="","",男子申込一覧表!BN90)</f>
        <v/>
      </c>
      <c r="C86" t="str">
        <f>IF(A86="","",男子申込一覧表!BO90)</f>
        <v/>
      </c>
      <c r="D86" t="str">
        <f>IF(A86="","",男子申込一覧表!AY90)</f>
        <v/>
      </c>
      <c r="E86" t="str">
        <f>IF(A86="","",男子申込一覧表!BP90)</f>
        <v/>
      </c>
      <c r="F86">
        <v>0</v>
      </c>
      <c r="G86" t="str">
        <f>IF(A86="","",男子申込一覧表!BV90)</f>
        <v/>
      </c>
      <c r="H86" t="str">
        <f>IF(A86="","",男子申込一覧表!BK90)</f>
        <v/>
      </c>
    </row>
    <row r="87" spans="1:8">
      <c r="A87" t="str">
        <f>IF(男子申込一覧表!M91="","",男子申込一覧表!AR91)</f>
        <v/>
      </c>
      <c r="B87" t="str">
        <f>IF(A87="","",男子申込一覧表!BN91)</f>
        <v/>
      </c>
      <c r="C87" t="str">
        <f>IF(A87="","",男子申込一覧表!BO91)</f>
        <v/>
      </c>
      <c r="D87" t="str">
        <f>IF(A87="","",男子申込一覧表!AY91)</f>
        <v/>
      </c>
      <c r="E87" t="str">
        <f>IF(A87="","",男子申込一覧表!BP91)</f>
        <v/>
      </c>
      <c r="F87">
        <v>0</v>
      </c>
      <c r="G87" t="str">
        <f>IF(A87="","",男子申込一覧表!BV91)</f>
        <v/>
      </c>
      <c r="H87" t="str">
        <f>IF(A87="","",男子申込一覧表!BK91)</f>
        <v/>
      </c>
    </row>
    <row r="88" spans="1:8">
      <c r="A88" t="str">
        <f>IF(男子申込一覧表!M92="","",男子申込一覧表!AR92)</f>
        <v/>
      </c>
      <c r="B88" t="str">
        <f>IF(A88="","",男子申込一覧表!BN92)</f>
        <v/>
      </c>
      <c r="C88" t="str">
        <f>IF(A88="","",男子申込一覧表!BO92)</f>
        <v/>
      </c>
      <c r="D88" t="str">
        <f>IF(A88="","",男子申込一覧表!AY92)</f>
        <v/>
      </c>
      <c r="E88" t="str">
        <f>IF(A88="","",男子申込一覧表!BP92)</f>
        <v/>
      </c>
      <c r="F88">
        <v>0</v>
      </c>
      <c r="G88" t="str">
        <f>IF(A88="","",男子申込一覧表!BV92)</f>
        <v/>
      </c>
      <c r="H88" t="str">
        <f>IF(A88="","",男子申込一覧表!BK92)</f>
        <v/>
      </c>
    </row>
    <row r="89" spans="1:8">
      <c r="A89" t="str">
        <f>IF(男子申込一覧表!M93="","",男子申込一覧表!AR93)</f>
        <v/>
      </c>
      <c r="B89" t="str">
        <f>IF(A89="","",男子申込一覧表!BN93)</f>
        <v/>
      </c>
      <c r="C89" t="str">
        <f>IF(A89="","",男子申込一覧表!BO93)</f>
        <v/>
      </c>
      <c r="D89" t="str">
        <f>IF(A89="","",男子申込一覧表!AY93)</f>
        <v/>
      </c>
      <c r="E89" t="str">
        <f>IF(A89="","",男子申込一覧表!BP93)</f>
        <v/>
      </c>
      <c r="F89">
        <v>0</v>
      </c>
      <c r="G89" t="str">
        <f>IF(A89="","",男子申込一覧表!BV93)</f>
        <v/>
      </c>
      <c r="H89" t="str">
        <f>IF(A89="","",男子申込一覧表!BK93)</f>
        <v/>
      </c>
    </row>
    <row r="90" spans="1:8">
      <c r="A90" t="str">
        <f>IF(男子申込一覧表!M94="","",男子申込一覧表!AR94)</f>
        <v/>
      </c>
      <c r="B90" t="str">
        <f>IF(A90="","",男子申込一覧表!BN94)</f>
        <v/>
      </c>
      <c r="C90" t="str">
        <f>IF(A90="","",男子申込一覧表!BO94)</f>
        <v/>
      </c>
      <c r="D90" t="str">
        <f>IF(A90="","",男子申込一覧表!AY94)</f>
        <v/>
      </c>
      <c r="E90" t="str">
        <f>IF(A90="","",男子申込一覧表!BP94)</f>
        <v/>
      </c>
      <c r="F90">
        <v>0</v>
      </c>
      <c r="G90" t="str">
        <f>IF(A90="","",男子申込一覧表!BV94)</f>
        <v/>
      </c>
      <c r="H90" t="str">
        <f>IF(A90="","",男子申込一覧表!BK94)</f>
        <v/>
      </c>
    </row>
    <row r="91" spans="1:8">
      <c r="A91" t="str">
        <f>IF(男子申込一覧表!M95="","",男子申込一覧表!AR95)</f>
        <v/>
      </c>
      <c r="B91" t="str">
        <f>IF(A91="","",男子申込一覧表!BN95)</f>
        <v/>
      </c>
      <c r="C91" t="str">
        <f>IF(A91="","",男子申込一覧表!BO95)</f>
        <v/>
      </c>
      <c r="D91" t="str">
        <f>IF(A91="","",男子申込一覧表!AY95)</f>
        <v/>
      </c>
      <c r="E91" t="str">
        <f>IF(A91="","",男子申込一覧表!BP95)</f>
        <v/>
      </c>
      <c r="F91">
        <v>0</v>
      </c>
      <c r="G91" t="str">
        <f>IF(A91="","",男子申込一覧表!BV95)</f>
        <v/>
      </c>
      <c r="H91" t="str">
        <f>IF(A91="","",男子申込一覧表!BK95)</f>
        <v/>
      </c>
    </row>
    <row r="92" spans="1:8">
      <c r="A92" t="str">
        <f>IF(男子申込一覧表!M96="","",男子申込一覧表!AR96)</f>
        <v/>
      </c>
      <c r="B92" t="str">
        <f>IF(A92="","",男子申込一覧表!BN96)</f>
        <v/>
      </c>
      <c r="C92" t="str">
        <f>IF(A92="","",男子申込一覧表!BO96)</f>
        <v/>
      </c>
      <c r="D92" t="str">
        <f>IF(A92="","",男子申込一覧表!AY96)</f>
        <v/>
      </c>
      <c r="E92" t="str">
        <f>IF(A92="","",男子申込一覧表!BP96)</f>
        <v/>
      </c>
      <c r="F92">
        <v>0</v>
      </c>
      <c r="G92" t="str">
        <f>IF(A92="","",男子申込一覧表!BV96)</f>
        <v/>
      </c>
      <c r="H92" t="str">
        <f>IF(A92="","",男子申込一覧表!BK96)</f>
        <v/>
      </c>
    </row>
    <row r="93" spans="1:8">
      <c r="A93" t="str">
        <f>IF(男子申込一覧表!M97="","",男子申込一覧表!AR97)</f>
        <v/>
      </c>
      <c r="B93" t="str">
        <f>IF(A93="","",男子申込一覧表!BN97)</f>
        <v/>
      </c>
      <c r="C93" t="str">
        <f>IF(A93="","",男子申込一覧表!BO97)</f>
        <v/>
      </c>
      <c r="D93" t="str">
        <f>IF(A93="","",男子申込一覧表!AY97)</f>
        <v/>
      </c>
      <c r="E93" t="str">
        <f>IF(A93="","",男子申込一覧表!BP97)</f>
        <v/>
      </c>
      <c r="F93">
        <v>0</v>
      </c>
      <c r="G93" t="str">
        <f>IF(A93="","",男子申込一覧表!BV97)</f>
        <v/>
      </c>
      <c r="H93" t="str">
        <f>IF(A93="","",男子申込一覧表!BK97)</f>
        <v/>
      </c>
    </row>
    <row r="94" spans="1:8">
      <c r="A94" t="str">
        <f>IF(男子申込一覧表!M98="","",男子申込一覧表!AR98)</f>
        <v/>
      </c>
      <c r="B94" t="str">
        <f>IF(A94="","",男子申込一覧表!BN98)</f>
        <v/>
      </c>
      <c r="C94" t="str">
        <f>IF(A94="","",男子申込一覧表!BO98)</f>
        <v/>
      </c>
      <c r="D94" t="str">
        <f>IF(A94="","",男子申込一覧表!AY98)</f>
        <v/>
      </c>
      <c r="E94" t="str">
        <f>IF(A94="","",男子申込一覧表!BP98)</f>
        <v/>
      </c>
      <c r="F94">
        <v>0</v>
      </c>
      <c r="G94" t="str">
        <f>IF(A94="","",男子申込一覧表!BV98)</f>
        <v/>
      </c>
      <c r="H94" t="str">
        <f>IF(A94="","",男子申込一覧表!BK98)</f>
        <v/>
      </c>
    </row>
    <row r="95" spans="1:8">
      <c r="A95" t="str">
        <f>IF(男子申込一覧表!M99="","",男子申込一覧表!AR99)</f>
        <v/>
      </c>
      <c r="B95" t="str">
        <f>IF(A95="","",男子申込一覧表!BN99)</f>
        <v/>
      </c>
      <c r="C95" t="str">
        <f>IF(A95="","",男子申込一覧表!BO99)</f>
        <v/>
      </c>
      <c r="D95" t="str">
        <f>IF(A95="","",男子申込一覧表!AY99)</f>
        <v/>
      </c>
      <c r="E95" t="str">
        <f>IF(A95="","",男子申込一覧表!BP99)</f>
        <v/>
      </c>
      <c r="F95">
        <v>0</v>
      </c>
      <c r="G95" t="str">
        <f>IF(A95="","",男子申込一覧表!BV99)</f>
        <v/>
      </c>
      <c r="H95" t="str">
        <f>IF(A95="","",男子申込一覧表!BK99)</f>
        <v/>
      </c>
    </row>
    <row r="96" spans="1:8">
      <c r="A96" t="str">
        <f>IF(男子申込一覧表!M100="","",男子申込一覧表!AR100)</f>
        <v/>
      </c>
      <c r="B96" t="str">
        <f>IF(A96="","",男子申込一覧表!BN100)</f>
        <v/>
      </c>
      <c r="C96" t="str">
        <f>IF(A96="","",男子申込一覧表!BO100)</f>
        <v/>
      </c>
      <c r="D96" t="str">
        <f>IF(A96="","",男子申込一覧表!AY100)</f>
        <v/>
      </c>
      <c r="E96" t="str">
        <f>IF(A96="","",男子申込一覧表!BP100)</f>
        <v/>
      </c>
      <c r="F96">
        <v>0</v>
      </c>
      <c r="G96" t="str">
        <f>IF(A96="","",男子申込一覧表!BV100)</f>
        <v/>
      </c>
      <c r="H96" t="str">
        <f>IF(A96="","",男子申込一覧表!BK100)</f>
        <v/>
      </c>
    </row>
    <row r="97" spans="1:8">
      <c r="A97" t="str">
        <f>IF(男子申込一覧表!M101="","",男子申込一覧表!AR101)</f>
        <v/>
      </c>
      <c r="B97" t="str">
        <f>IF(A97="","",男子申込一覧表!BN101)</f>
        <v/>
      </c>
      <c r="C97" t="str">
        <f>IF(A97="","",男子申込一覧表!BO101)</f>
        <v/>
      </c>
      <c r="D97" t="str">
        <f>IF(A97="","",男子申込一覧表!AY101)</f>
        <v/>
      </c>
      <c r="E97" t="str">
        <f>IF(A97="","",男子申込一覧表!BP101)</f>
        <v/>
      </c>
      <c r="F97">
        <v>0</v>
      </c>
      <c r="G97" t="str">
        <f>IF(A97="","",男子申込一覧表!BV101)</f>
        <v/>
      </c>
      <c r="H97" t="str">
        <f>IF(A97="","",男子申込一覧表!BK101)</f>
        <v/>
      </c>
    </row>
    <row r="98" spans="1:8">
      <c r="A98" t="str">
        <f>IF(男子申込一覧表!M102="","",男子申込一覧表!AR102)</f>
        <v/>
      </c>
      <c r="B98" t="str">
        <f>IF(A98="","",男子申込一覧表!BN102)</f>
        <v/>
      </c>
      <c r="C98" t="str">
        <f>IF(A98="","",男子申込一覧表!BO102)</f>
        <v/>
      </c>
      <c r="D98" t="str">
        <f>IF(A98="","",男子申込一覧表!AY102)</f>
        <v/>
      </c>
      <c r="E98" t="str">
        <f>IF(A98="","",男子申込一覧表!BP102)</f>
        <v/>
      </c>
      <c r="F98">
        <v>0</v>
      </c>
      <c r="G98" t="str">
        <f>IF(A98="","",男子申込一覧表!BV102)</f>
        <v/>
      </c>
      <c r="H98" t="str">
        <f>IF(A98="","",男子申込一覧表!BK102)</f>
        <v/>
      </c>
    </row>
    <row r="99" spans="1:8">
      <c r="A99" t="str">
        <f>IF(男子申込一覧表!M103="","",男子申込一覧表!AR103)</f>
        <v/>
      </c>
      <c r="B99" t="str">
        <f>IF(A99="","",男子申込一覧表!BN103)</f>
        <v/>
      </c>
      <c r="C99" t="str">
        <f>IF(A99="","",男子申込一覧表!BO103)</f>
        <v/>
      </c>
      <c r="D99" t="str">
        <f>IF(A99="","",男子申込一覧表!AY103)</f>
        <v/>
      </c>
      <c r="E99" t="str">
        <f>IF(A99="","",男子申込一覧表!BP103)</f>
        <v/>
      </c>
      <c r="F99">
        <v>0</v>
      </c>
      <c r="G99" t="str">
        <f>IF(A99="","",男子申込一覧表!BV103)</f>
        <v/>
      </c>
      <c r="H99" t="str">
        <f>IF(A99="","",男子申込一覧表!BK103)</f>
        <v/>
      </c>
    </row>
    <row r="100" spans="1:8">
      <c r="A100" t="str">
        <f>IF(男子申込一覧表!M104="","",男子申込一覧表!AR104)</f>
        <v/>
      </c>
      <c r="B100" t="str">
        <f>IF(A100="","",男子申込一覧表!BN104)</f>
        <v/>
      </c>
      <c r="C100" t="str">
        <f>IF(A100="","",男子申込一覧表!BO104)</f>
        <v/>
      </c>
      <c r="D100" t="str">
        <f>IF(A100="","",男子申込一覧表!AY104)</f>
        <v/>
      </c>
      <c r="E100" t="str">
        <f>IF(A100="","",男子申込一覧表!BP104)</f>
        <v/>
      </c>
      <c r="F100">
        <v>0</v>
      </c>
      <c r="G100" t="str">
        <f>IF(A100="","",男子申込一覧表!BV104)</f>
        <v/>
      </c>
      <c r="H100" t="str">
        <f>IF(A100="","",男子申込一覧表!BK104)</f>
        <v/>
      </c>
    </row>
    <row r="101" spans="1:8">
      <c r="A101" s="52" t="str">
        <f>IF(男子申込一覧表!M105="","",男子申込一覧表!AR105)</f>
        <v/>
      </c>
      <c r="B101" s="52" t="str">
        <f>IF(A101="","",男子申込一覧表!BN105)</f>
        <v/>
      </c>
      <c r="C101" s="52" t="str">
        <f>IF(A101="","",男子申込一覧表!BO105)</f>
        <v/>
      </c>
      <c r="D101" s="52" t="str">
        <f>IF(A101="","",男子申込一覧表!AY105)</f>
        <v/>
      </c>
      <c r="E101" s="52" t="str">
        <f>IF(A101="","",男子申込一覧表!BP105)</f>
        <v/>
      </c>
      <c r="F101" s="52">
        <v>0</v>
      </c>
      <c r="G101" s="52" t="str">
        <f>IF(A101="","",男子申込一覧表!BV105)</f>
        <v/>
      </c>
      <c r="H101" s="52" t="str">
        <f>IF(A101="","",男子申込一覧表!BK105)</f>
        <v/>
      </c>
    </row>
    <row r="102" spans="1:8">
      <c r="B102" t="str">
        <f>IF(A102="","",男子申込一覧表!BN106)</f>
        <v/>
      </c>
      <c r="C102" t="str">
        <f>IF(A102="","",男子申込一覧表!BO106)</f>
        <v/>
      </c>
      <c r="D102" t="str">
        <f>IF(A102="","",男子申込一覧表!AX106)</f>
        <v/>
      </c>
      <c r="E102" t="str">
        <f>IF(A102="","",男子申込一覧表!BI106)</f>
        <v/>
      </c>
      <c r="G102" t="str">
        <f>IF(A102="","",男子申込一覧表!BV106)</f>
        <v/>
      </c>
      <c r="H102" t="str">
        <f>IF(A102="","",男子申込一覧表!BK106)</f>
        <v/>
      </c>
    </row>
    <row r="103" spans="1:8">
      <c r="A103" s="52"/>
      <c r="B103" s="52" t="str">
        <f>IF(A103="","",男子申込一覧表!BN107)</f>
        <v/>
      </c>
      <c r="C103" s="52" t="str">
        <f>IF(A103="","",男子申込一覧表!BO107)</f>
        <v/>
      </c>
      <c r="D103" s="52" t="str">
        <f>IF(A103="","",男子申込一覧表!AX107)</f>
        <v/>
      </c>
      <c r="E103" s="52" t="str">
        <f>IF(A103="","",男子申込一覧表!BI107)</f>
        <v/>
      </c>
      <c r="F103" s="52"/>
      <c r="G103" s="52" t="str">
        <f>IF(A103="","",男子申込一覧表!BV107)</f>
        <v/>
      </c>
      <c r="H103" s="52" t="str">
        <f>IF(A103="","",男子申込一覧表!BK107)</f>
        <v/>
      </c>
    </row>
    <row r="104" spans="1:8">
      <c r="A104" s="64" t="str">
        <f>IF(女子申込一覧表!M6="","",女子申込一覧表!AR6)</f>
        <v/>
      </c>
      <c r="B104" s="64" t="str">
        <f>IF(A104="","",女子申込一覧表!BN6)</f>
        <v/>
      </c>
      <c r="C104" s="64" t="str">
        <f>IF(A104="","",女子申込一覧表!BO6)</f>
        <v/>
      </c>
      <c r="D104" s="64" t="str">
        <f>IF(A104="","",女子申込一覧表!AY6)</f>
        <v/>
      </c>
      <c r="E104" s="64" t="str">
        <f>IF(A104="","",女子申込一覧表!BP6)</f>
        <v/>
      </c>
      <c r="F104" s="64">
        <v>5</v>
      </c>
      <c r="G104" s="64" t="str">
        <f>IF(A104="","",女子申込一覧表!BV6)</f>
        <v/>
      </c>
      <c r="H104" s="64" t="str">
        <f>IF(A104="","",女子申込一覧表!BK6)</f>
        <v/>
      </c>
    </row>
    <row r="105" spans="1:8">
      <c r="A105" t="str">
        <f>IF(女子申込一覧表!M7="","",女子申込一覧表!AR7)</f>
        <v/>
      </c>
      <c r="B105" t="str">
        <f>IF(A105="","",女子申込一覧表!BN7)</f>
        <v/>
      </c>
      <c r="C105" t="str">
        <f>IF(A105="","",女子申込一覧表!BO7)</f>
        <v/>
      </c>
      <c r="D105" t="str">
        <f>IF(A105="","",女子申込一覧表!AY7)</f>
        <v/>
      </c>
      <c r="E105" t="str">
        <f>IF(A105="","",女子申込一覧表!BP7)</f>
        <v/>
      </c>
      <c r="F105">
        <v>5</v>
      </c>
      <c r="G105" t="str">
        <f>IF(A105="","",女子申込一覧表!BV7)</f>
        <v/>
      </c>
      <c r="H105" t="str">
        <f>IF(A105="","",女子申込一覧表!BK7)</f>
        <v/>
      </c>
    </row>
    <row r="106" spans="1:8">
      <c r="A106" t="str">
        <f>IF(女子申込一覧表!M8="","",女子申込一覧表!AR8)</f>
        <v/>
      </c>
      <c r="B106" t="str">
        <f>IF(A106="","",女子申込一覧表!BN8)</f>
        <v/>
      </c>
      <c r="C106" t="str">
        <f>IF(A106="","",女子申込一覧表!BO8)</f>
        <v/>
      </c>
      <c r="D106" t="str">
        <f>IF(A106="","",女子申込一覧表!AY8)</f>
        <v/>
      </c>
      <c r="E106" t="str">
        <f>IF(A106="","",女子申込一覧表!BP8)</f>
        <v/>
      </c>
      <c r="F106">
        <v>5</v>
      </c>
      <c r="G106" t="str">
        <f>IF(A106="","",女子申込一覧表!BV8)</f>
        <v/>
      </c>
      <c r="H106" t="str">
        <f>IF(A106="","",女子申込一覧表!BK8)</f>
        <v/>
      </c>
    </row>
    <row r="107" spans="1:8">
      <c r="A107" t="str">
        <f>IF(女子申込一覧表!M9="","",女子申込一覧表!AR9)</f>
        <v/>
      </c>
      <c r="B107" t="str">
        <f>IF(A107="","",女子申込一覧表!BN9)</f>
        <v/>
      </c>
      <c r="C107" t="str">
        <f>IF(A107="","",女子申込一覧表!BO9)</f>
        <v/>
      </c>
      <c r="D107" t="str">
        <f>IF(A107="","",女子申込一覧表!AY9)</f>
        <v/>
      </c>
      <c r="E107" t="str">
        <f>IF(A107="","",女子申込一覧表!BP9)</f>
        <v/>
      </c>
      <c r="F107">
        <v>5</v>
      </c>
      <c r="G107" t="str">
        <f>IF(A107="","",女子申込一覧表!BV9)</f>
        <v/>
      </c>
      <c r="H107" t="str">
        <f>IF(A107="","",女子申込一覧表!BK9)</f>
        <v/>
      </c>
    </row>
    <row r="108" spans="1:8">
      <c r="A108" t="str">
        <f>IF(女子申込一覧表!M10="","",女子申込一覧表!AR10)</f>
        <v/>
      </c>
      <c r="B108" t="str">
        <f>IF(A108="","",女子申込一覧表!BN10)</f>
        <v/>
      </c>
      <c r="C108" t="str">
        <f>IF(A108="","",女子申込一覧表!BO10)</f>
        <v/>
      </c>
      <c r="D108" t="str">
        <f>IF(A108="","",女子申込一覧表!AY10)</f>
        <v/>
      </c>
      <c r="E108" t="str">
        <f>IF(A108="","",女子申込一覧表!BP10)</f>
        <v/>
      </c>
      <c r="F108">
        <v>5</v>
      </c>
      <c r="G108" t="str">
        <f>IF(A108="","",女子申込一覧表!BV10)</f>
        <v/>
      </c>
      <c r="H108" t="str">
        <f>IF(A108="","",女子申込一覧表!BK10)</f>
        <v/>
      </c>
    </row>
    <row r="109" spans="1:8">
      <c r="A109" t="str">
        <f>IF(女子申込一覧表!M11="","",女子申込一覧表!AR11)</f>
        <v/>
      </c>
      <c r="B109" t="str">
        <f>IF(A109="","",女子申込一覧表!BN11)</f>
        <v/>
      </c>
      <c r="C109" t="str">
        <f>IF(A109="","",女子申込一覧表!BO11)</f>
        <v/>
      </c>
      <c r="D109" t="str">
        <f>IF(A109="","",女子申込一覧表!AY11)</f>
        <v/>
      </c>
      <c r="E109" t="str">
        <f>IF(A109="","",女子申込一覧表!BP11)</f>
        <v/>
      </c>
      <c r="F109">
        <v>5</v>
      </c>
      <c r="G109" t="str">
        <f>IF(A109="","",女子申込一覧表!BV11)</f>
        <v/>
      </c>
      <c r="H109" t="str">
        <f>IF(A109="","",女子申込一覧表!BK11)</f>
        <v/>
      </c>
    </row>
    <row r="110" spans="1:8">
      <c r="A110" t="str">
        <f>IF(女子申込一覧表!M12="","",女子申込一覧表!AR12)</f>
        <v/>
      </c>
      <c r="B110" t="str">
        <f>IF(A110="","",女子申込一覧表!BN12)</f>
        <v/>
      </c>
      <c r="C110" t="str">
        <f>IF(A110="","",女子申込一覧表!BO12)</f>
        <v/>
      </c>
      <c r="D110" t="str">
        <f>IF(A110="","",女子申込一覧表!AY12)</f>
        <v/>
      </c>
      <c r="E110" t="str">
        <f>IF(A110="","",女子申込一覧表!BP12)</f>
        <v/>
      </c>
      <c r="F110">
        <v>5</v>
      </c>
      <c r="G110" t="str">
        <f>IF(A110="","",女子申込一覧表!BV12)</f>
        <v/>
      </c>
      <c r="H110" t="str">
        <f>IF(A110="","",女子申込一覧表!BK12)</f>
        <v/>
      </c>
    </row>
    <row r="111" spans="1:8">
      <c r="A111" t="str">
        <f>IF(女子申込一覧表!M13="","",女子申込一覧表!AR13)</f>
        <v/>
      </c>
      <c r="B111" t="str">
        <f>IF(A111="","",女子申込一覧表!BN13)</f>
        <v/>
      </c>
      <c r="C111" t="str">
        <f>IF(A111="","",女子申込一覧表!BO13)</f>
        <v/>
      </c>
      <c r="D111" t="str">
        <f>IF(A111="","",女子申込一覧表!AY13)</f>
        <v/>
      </c>
      <c r="E111" t="str">
        <f>IF(A111="","",女子申込一覧表!BP13)</f>
        <v/>
      </c>
      <c r="F111">
        <v>5</v>
      </c>
      <c r="G111" t="str">
        <f>IF(A111="","",女子申込一覧表!BV13)</f>
        <v/>
      </c>
      <c r="H111" t="str">
        <f>IF(A111="","",女子申込一覧表!BK13)</f>
        <v/>
      </c>
    </row>
    <row r="112" spans="1:8">
      <c r="A112" t="str">
        <f>IF(女子申込一覧表!M14="","",女子申込一覧表!AR14)</f>
        <v/>
      </c>
      <c r="B112" t="str">
        <f>IF(A112="","",女子申込一覧表!BN14)</f>
        <v/>
      </c>
      <c r="C112" t="str">
        <f>IF(A112="","",女子申込一覧表!BO14)</f>
        <v/>
      </c>
      <c r="D112" t="str">
        <f>IF(A112="","",女子申込一覧表!AY14)</f>
        <v/>
      </c>
      <c r="E112" t="str">
        <f>IF(A112="","",女子申込一覧表!BP14)</f>
        <v/>
      </c>
      <c r="F112">
        <v>5</v>
      </c>
      <c r="G112" t="str">
        <f>IF(A112="","",女子申込一覧表!BV14)</f>
        <v/>
      </c>
      <c r="H112" t="str">
        <f>IF(A112="","",女子申込一覧表!BK14)</f>
        <v/>
      </c>
    </row>
    <row r="113" spans="1:8">
      <c r="A113" t="str">
        <f>IF(女子申込一覧表!M15="","",女子申込一覧表!AR15)</f>
        <v/>
      </c>
      <c r="B113" t="str">
        <f>IF(A113="","",女子申込一覧表!BN15)</f>
        <v/>
      </c>
      <c r="C113" t="str">
        <f>IF(A113="","",女子申込一覧表!BO15)</f>
        <v/>
      </c>
      <c r="D113" t="str">
        <f>IF(A113="","",女子申込一覧表!AY15)</f>
        <v/>
      </c>
      <c r="E113" t="str">
        <f>IF(A113="","",女子申込一覧表!BP15)</f>
        <v/>
      </c>
      <c r="F113">
        <v>5</v>
      </c>
      <c r="G113" t="str">
        <f>IF(A113="","",女子申込一覧表!BV15)</f>
        <v/>
      </c>
      <c r="H113" t="str">
        <f>IF(A113="","",女子申込一覧表!BK15)</f>
        <v/>
      </c>
    </row>
    <row r="114" spans="1:8">
      <c r="A114" t="str">
        <f>IF(女子申込一覧表!M16="","",女子申込一覧表!AR16)</f>
        <v/>
      </c>
      <c r="B114" t="str">
        <f>IF(A114="","",女子申込一覧表!BN16)</f>
        <v/>
      </c>
      <c r="C114" t="str">
        <f>IF(A114="","",女子申込一覧表!BO16)</f>
        <v/>
      </c>
      <c r="D114" t="str">
        <f>IF(A114="","",女子申込一覧表!AY16)</f>
        <v/>
      </c>
      <c r="E114" t="str">
        <f>IF(A114="","",女子申込一覧表!BP16)</f>
        <v/>
      </c>
      <c r="F114">
        <v>5</v>
      </c>
      <c r="G114" t="str">
        <f>IF(A114="","",女子申込一覧表!BV16)</f>
        <v/>
      </c>
      <c r="H114" t="str">
        <f>IF(A114="","",女子申込一覧表!BK16)</f>
        <v/>
      </c>
    </row>
    <row r="115" spans="1:8">
      <c r="A115" t="str">
        <f>IF(女子申込一覧表!M17="","",女子申込一覧表!AR17)</f>
        <v/>
      </c>
      <c r="B115" t="str">
        <f>IF(A115="","",女子申込一覧表!BN17)</f>
        <v/>
      </c>
      <c r="C115" t="str">
        <f>IF(A115="","",女子申込一覧表!BO17)</f>
        <v/>
      </c>
      <c r="D115" t="str">
        <f>IF(A115="","",女子申込一覧表!AY17)</f>
        <v/>
      </c>
      <c r="E115" t="str">
        <f>IF(A115="","",女子申込一覧表!BP17)</f>
        <v/>
      </c>
      <c r="F115">
        <v>5</v>
      </c>
      <c r="G115" t="str">
        <f>IF(A115="","",女子申込一覧表!BV17)</f>
        <v/>
      </c>
      <c r="H115" t="str">
        <f>IF(A115="","",女子申込一覧表!BK17)</f>
        <v/>
      </c>
    </row>
    <row r="116" spans="1:8">
      <c r="A116" t="str">
        <f>IF(女子申込一覧表!M18="","",女子申込一覧表!AR18)</f>
        <v/>
      </c>
      <c r="B116" t="str">
        <f>IF(A116="","",女子申込一覧表!BN18)</f>
        <v/>
      </c>
      <c r="C116" t="str">
        <f>IF(A116="","",女子申込一覧表!BO18)</f>
        <v/>
      </c>
      <c r="D116" t="str">
        <f>IF(A116="","",女子申込一覧表!AY18)</f>
        <v/>
      </c>
      <c r="E116" t="str">
        <f>IF(A116="","",女子申込一覧表!BP18)</f>
        <v/>
      </c>
      <c r="F116">
        <v>5</v>
      </c>
      <c r="G116" t="str">
        <f>IF(A116="","",女子申込一覧表!BV18)</f>
        <v/>
      </c>
      <c r="H116" t="str">
        <f>IF(A116="","",女子申込一覧表!BK18)</f>
        <v/>
      </c>
    </row>
    <row r="117" spans="1:8">
      <c r="A117" t="str">
        <f>IF(女子申込一覧表!M19="","",女子申込一覧表!AR19)</f>
        <v/>
      </c>
      <c r="B117" t="str">
        <f>IF(A117="","",女子申込一覧表!BN19)</f>
        <v/>
      </c>
      <c r="C117" t="str">
        <f>IF(A117="","",女子申込一覧表!BO19)</f>
        <v/>
      </c>
      <c r="D117" t="str">
        <f>IF(A117="","",女子申込一覧表!AY19)</f>
        <v/>
      </c>
      <c r="E117" t="str">
        <f>IF(A117="","",女子申込一覧表!BP19)</f>
        <v/>
      </c>
      <c r="F117">
        <v>5</v>
      </c>
      <c r="G117" t="str">
        <f>IF(A117="","",女子申込一覧表!BV19)</f>
        <v/>
      </c>
      <c r="H117" t="str">
        <f>IF(A117="","",女子申込一覧表!BK19)</f>
        <v/>
      </c>
    </row>
    <row r="118" spans="1:8">
      <c r="A118" t="str">
        <f>IF(女子申込一覧表!M20="","",女子申込一覧表!AR20)</f>
        <v/>
      </c>
      <c r="B118" t="str">
        <f>IF(A118="","",女子申込一覧表!BN20)</f>
        <v/>
      </c>
      <c r="C118" t="str">
        <f>IF(A118="","",女子申込一覧表!BO20)</f>
        <v/>
      </c>
      <c r="D118" t="str">
        <f>IF(A118="","",女子申込一覧表!AY20)</f>
        <v/>
      </c>
      <c r="E118" t="str">
        <f>IF(A118="","",女子申込一覧表!BP20)</f>
        <v/>
      </c>
      <c r="F118">
        <v>5</v>
      </c>
      <c r="G118" t="str">
        <f>IF(A118="","",女子申込一覧表!BV20)</f>
        <v/>
      </c>
      <c r="H118" t="str">
        <f>IF(A118="","",女子申込一覧表!BK20)</f>
        <v/>
      </c>
    </row>
    <row r="119" spans="1:8">
      <c r="A119" t="str">
        <f>IF(女子申込一覧表!M21="","",女子申込一覧表!AR21)</f>
        <v/>
      </c>
      <c r="B119" t="str">
        <f>IF(A119="","",女子申込一覧表!BN21)</f>
        <v/>
      </c>
      <c r="C119" t="str">
        <f>IF(A119="","",女子申込一覧表!BO21)</f>
        <v/>
      </c>
      <c r="D119" t="str">
        <f>IF(A119="","",女子申込一覧表!AY21)</f>
        <v/>
      </c>
      <c r="E119" t="str">
        <f>IF(A119="","",女子申込一覧表!BP21)</f>
        <v/>
      </c>
      <c r="F119">
        <v>5</v>
      </c>
      <c r="G119" t="str">
        <f>IF(A119="","",女子申込一覧表!BV21)</f>
        <v/>
      </c>
      <c r="H119" t="str">
        <f>IF(A119="","",女子申込一覧表!BK21)</f>
        <v/>
      </c>
    </row>
    <row r="120" spans="1:8">
      <c r="A120" t="str">
        <f>IF(女子申込一覧表!M22="","",女子申込一覧表!AR22)</f>
        <v/>
      </c>
      <c r="B120" t="str">
        <f>IF(A120="","",女子申込一覧表!BN22)</f>
        <v/>
      </c>
      <c r="C120" t="str">
        <f>IF(A120="","",女子申込一覧表!BO22)</f>
        <v/>
      </c>
      <c r="D120" t="str">
        <f>IF(A120="","",女子申込一覧表!AY22)</f>
        <v/>
      </c>
      <c r="E120" t="str">
        <f>IF(A120="","",女子申込一覧表!BP22)</f>
        <v/>
      </c>
      <c r="F120">
        <v>5</v>
      </c>
      <c r="G120" t="str">
        <f>IF(A120="","",女子申込一覧表!BV22)</f>
        <v/>
      </c>
      <c r="H120" t="str">
        <f>IF(A120="","",女子申込一覧表!BK22)</f>
        <v/>
      </c>
    </row>
    <row r="121" spans="1:8">
      <c r="A121" t="str">
        <f>IF(女子申込一覧表!M23="","",女子申込一覧表!AR23)</f>
        <v/>
      </c>
      <c r="B121" t="str">
        <f>IF(A121="","",女子申込一覧表!BN23)</f>
        <v/>
      </c>
      <c r="C121" t="str">
        <f>IF(A121="","",女子申込一覧表!BO23)</f>
        <v/>
      </c>
      <c r="D121" t="str">
        <f>IF(A121="","",女子申込一覧表!AY23)</f>
        <v/>
      </c>
      <c r="E121" t="str">
        <f>IF(A121="","",女子申込一覧表!BP23)</f>
        <v/>
      </c>
      <c r="F121">
        <v>5</v>
      </c>
      <c r="G121" t="str">
        <f>IF(A121="","",女子申込一覧表!BV23)</f>
        <v/>
      </c>
      <c r="H121" t="str">
        <f>IF(A121="","",女子申込一覧表!BK23)</f>
        <v/>
      </c>
    </row>
    <row r="122" spans="1:8">
      <c r="A122" t="str">
        <f>IF(女子申込一覧表!M24="","",女子申込一覧表!AR24)</f>
        <v/>
      </c>
      <c r="B122" t="str">
        <f>IF(A122="","",女子申込一覧表!BN24)</f>
        <v/>
      </c>
      <c r="C122" t="str">
        <f>IF(A122="","",女子申込一覧表!BO24)</f>
        <v/>
      </c>
      <c r="D122" t="str">
        <f>IF(A122="","",女子申込一覧表!AY24)</f>
        <v/>
      </c>
      <c r="E122" t="str">
        <f>IF(A122="","",女子申込一覧表!BP24)</f>
        <v/>
      </c>
      <c r="F122">
        <v>5</v>
      </c>
      <c r="G122" t="str">
        <f>IF(A122="","",女子申込一覧表!BV24)</f>
        <v/>
      </c>
      <c r="H122" t="str">
        <f>IF(A122="","",女子申込一覧表!BK24)</f>
        <v/>
      </c>
    </row>
    <row r="123" spans="1:8">
      <c r="A123" t="str">
        <f>IF(女子申込一覧表!M25="","",女子申込一覧表!AR25)</f>
        <v/>
      </c>
      <c r="B123" t="str">
        <f>IF(A123="","",女子申込一覧表!BN25)</f>
        <v/>
      </c>
      <c r="C123" t="str">
        <f>IF(A123="","",女子申込一覧表!BO25)</f>
        <v/>
      </c>
      <c r="D123" t="str">
        <f>IF(A123="","",女子申込一覧表!AY25)</f>
        <v/>
      </c>
      <c r="E123" t="str">
        <f>IF(A123="","",女子申込一覧表!BP25)</f>
        <v/>
      </c>
      <c r="F123">
        <v>5</v>
      </c>
      <c r="G123" t="str">
        <f>IF(A123="","",女子申込一覧表!BV25)</f>
        <v/>
      </c>
      <c r="H123" t="str">
        <f>IF(A123="","",女子申込一覧表!BK25)</f>
        <v/>
      </c>
    </row>
    <row r="124" spans="1:8">
      <c r="A124" t="str">
        <f>IF(女子申込一覧表!M26="","",女子申込一覧表!AR26)</f>
        <v/>
      </c>
      <c r="B124" t="str">
        <f>IF(A124="","",女子申込一覧表!BN26)</f>
        <v/>
      </c>
      <c r="C124" t="str">
        <f>IF(A124="","",女子申込一覧表!BO26)</f>
        <v/>
      </c>
      <c r="D124" t="str">
        <f>IF(A124="","",女子申込一覧表!AY26)</f>
        <v/>
      </c>
      <c r="E124" t="str">
        <f>IF(A124="","",女子申込一覧表!BP26)</f>
        <v/>
      </c>
      <c r="F124">
        <v>5</v>
      </c>
      <c r="G124" t="str">
        <f>IF(A124="","",女子申込一覧表!BV26)</f>
        <v/>
      </c>
      <c r="H124" t="str">
        <f>IF(A124="","",女子申込一覧表!BK26)</f>
        <v/>
      </c>
    </row>
    <row r="125" spans="1:8">
      <c r="A125" t="str">
        <f>IF(女子申込一覧表!M27="","",女子申込一覧表!AR27)</f>
        <v/>
      </c>
      <c r="B125" t="str">
        <f>IF(A125="","",女子申込一覧表!BN27)</f>
        <v/>
      </c>
      <c r="C125" t="str">
        <f>IF(A125="","",女子申込一覧表!BO27)</f>
        <v/>
      </c>
      <c r="D125" t="str">
        <f>IF(A125="","",女子申込一覧表!AY27)</f>
        <v/>
      </c>
      <c r="E125" t="str">
        <f>IF(A125="","",女子申込一覧表!BP27)</f>
        <v/>
      </c>
      <c r="F125">
        <v>5</v>
      </c>
      <c r="G125" t="str">
        <f>IF(A125="","",女子申込一覧表!BV27)</f>
        <v/>
      </c>
      <c r="H125" t="str">
        <f>IF(A125="","",女子申込一覧表!BK27)</f>
        <v/>
      </c>
    </row>
    <row r="126" spans="1:8">
      <c r="A126" t="str">
        <f>IF(女子申込一覧表!M28="","",女子申込一覧表!AR28)</f>
        <v/>
      </c>
      <c r="B126" t="str">
        <f>IF(A126="","",女子申込一覧表!BN28)</f>
        <v/>
      </c>
      <c r="C126" t="str">
        <f>IF(A126="","",女子申込一覧表!BO28)</f>
        <v/>
      </c>
      <c r="D126" t="str">
        <f>IF(A126="","",女子申込一覧表!AY28)</f>
        <v/>
      </c>
      <c r="E126" t="str">
        <f>IF(A126="","",女子申込一覧表!BP28)</f>
        <v/>
      </c>
      <c r="F126">
        <v>5</v>
      </c>
      <c r="G126" t="str">
        <f>IF(A126="","",女子申込一覧表!BV28)</f>
        <v/>
      </c>
      <c r="H126" t="str">
        <f>IF(A126="","",女子申込一覧表!BK28)</f>
        <v/>
      </c>
    </row>
    <row r="127" spans="1:8">
      <c r="A127" t="str">
        <f>IF(女子申込一覧表!M29="","",女子申込一覧表!AR29)</f>
        <v/>
      </c>
      <c r="B127" t="str">
        <f>IF(A127="","",女子申込一覧表!BN29)</f>
        <v/>
      </c>
      <c r="C127" t="str">
        <f>IF(A127="","",女子申込一覧表!BO29)</f>
        <v/>
      </c>
      <c r="D127" t="str">
        <f>IF(A127="","",女子申込一覧表!AY29)</f>
        <v/>
      </c>
      <c r="E127" t="str">
        <f>IF(A127="","",女子申込一覧表!BP29)</f>
        <v/>
      </c>
      <c r="F127">
        <v>5</v>
      </c>
      <c r="G127" t="str">
        <f>IF(A127="","",女子申込一覧表!BV29)</f>
        <v/>
      </c>
      <c r="H127" t="str">
        <f>IF(A127="","",女子申込一覧表!BK29)</f>
        <v/>
      </c>
    </row>
    <row r="128" spans="1:8">
      <c r="A128" t="str">
        <f>IF(女子申込一覧表!M30="","",女子申込一覧表!AR30)</f>
        <v/>
      </c>
      <c r="B128" t="str">
        <f>IF(A128="","",女子申込一覧表!BN30)</f>
        <v/>
      </c>
      <c r="C128" t="str">
        <f>IF(A128="","",女子申込一覧表!BO30)</f>
        <v/>
      </c>
      <c r="D128" t="str">
        <f>IF(A128="","",女子申込一覧表!AY30)</f>
        <v/>
      </c>
      <c r="E128" t="str">
        <f>IF(A128="","",女子申込一覧表!BP30)</f>
        <v/>
      </c>
      <c r="F128">
        <v>5</v>
      </c>
      <c r="G128" t="str">
        <f>IF(A128="","",女子申込一覧表!BV30)</f>
        <v/>
      </c>
      <c r="H128" t="str">
        <f>IF(A128="","",女子申込一覧表!BK30)</f>
        <v/>
      </c>
    </row>
    <row r="129" spans="1:8">
      <c r="A129" t="str">
        <f>IF(女子申込一覧表!M31="","",女子申込一覧表!AR31)</f>
        <v/>
      </c>
      <c r="B129" t="str">
        <f>IF(A129="","",女子申込一覧表!BN31)</f>
        <v/>
      </c>
      <c r="C129" t="str">
        <f>IF(A129="","",女子申込一覧表!BO31)</f>
        <v/>
      </c>
      <c r="D129" t="str">
        <f>IF(A129="","",女子申込一覧表!AY31)</f>
        <v/>
      </c>
      <c r="E129" t="str">
        <f>IF(A129="","",女子申込一覧表!BP31)</f>
        <v/>
      </c>
      <c r="F129">
        <v>5</v>
      </c>
      <c r="G129" t="str">
        <f>IF(A129="","",女子申込一覧表!BV31)</f>
        <v/>
      </c>
      <c r="H129" t="str">
        <f>IF(A129="","",女子申込一覧表!BK31)</f>
        <v/>
      </c>
    </row>
    <row r="130" spans="1:8">
      <c r="A130" t="str">
        <f>IF(女子申込一覧表!M32="","",女子申込一覧表!AR32)</f>
        <v/>
      </c>
      <c r="B130" t="str">
        <f>IF(A130="","",女子申込一覧表!BN32)</f>
        <v/>
      </c>
      <c r="C130" t="str">
        <f>IF(A130="","",女子申込一覧表!BO32)</f>
        <v/>
      </c>
      <c r="D130" t="str">
        <f>IF(A130="","",女子申込一覧表!AY32)</f>
        <v/>
      </c>
      <c r="E130" t="str">
        <f>IF(A130="","",女子申込一覧表!BP32)</f>
        <v/>
      </c>
      <c r="F130">
        <v>5</v>
      </c>
      <c r="G130" t="str">
        <f>IF(A130="","",女子申込一覧表!BV32)</f>
        <v/>
      </c>
      <c r="H130" t="str">
        <f>IF(A130="","",女子申込一覧表!BK32)</f>
        <v/>
      </c>
    </row>
    <row r="131" spans="1:8">
      <c r="A131" t="str">
        <f>IF(女子申込一覧表!M33="","",女子申込一覧表!AR33)</f>
        <v/>
      </c>
      <c r="B131" t="str">
        <f>IF(A131="","",女子申込一覧表!BN33)</f>
        <v/>
      </c>
      <c r="C131" t="str">
        <f>IF(A131="","",女子申込一覧表!BO33)</f>
        <v/>
      </c>
      <c r="D131" t="str">
        <f>IF(A131="","",女子申込一覧表!AY33)</f>
        <v/>
      </c>
      <c r="E131" t="str">
        <f>IF(A131="","",女子申込一覧表!BP33)</f>
        <v/>
      </c>
      <c r="F131">
        <v>5</v>
      </c>
      <c r="G131" t="str">
        <f>IF(A131="","",女子申込一覧表!BV33)</f>
        <v/>
      </c>
      <c r="H131" t="str">
        <f>IF(A131="","",女子申込一覧表!BK33)</f>
        <v/>
      </c>
    </row>
    <row r="132" spans="1:8">
      <c r="A132" t="str">
        <f>IF(女子申込一覧表!M34="","",女子申込一覧表!AR34)</f>
        <v/>
      </c>
      <c r="B132" t="str">
        <f>IF(A132="","",女子申込一覧表!BN34)</f>
        <v/>
      </c>
      <c r="C132" t="str">
        <f>IF(A132="","",女子申込一覧表!BO34)</f>
        <v/>
      </c>
      <c r="D132" t="str">
        <f>IF(A132="","",女子申込一覧表!AY34)</f>
        <v/>
      </c>
      <c r="E132" t="str">
        <f>IF(A132="","",女子申込一覧表!BP34)</f>
        <v/>
      </c>
      <c r="F132">
        <v>5</v>
      </c>
      <c r="G132" t="str">
        <f>IF(A132="","",女子申込一覧表!BV34)</f>
        <v/>
      </c>
      <c r="H132" t="str">
        <f>IF(A132="","",女子申込一覧表!BK34)</f>
        <v/>
      </c>
    </row>
    <row r="133" spans="1:8">
      <c r="A133" t="str">
        <f>IF(女子申込一覧表!M35="","",女子申込一覧表!AR35)</f>
        <v/>
      </c>
      <c r="B133" t="str">
        <f>IF(A133="","",女子申込一覧表!BN35)</f>
        <v/>
      </c>
      <c r="C133" t="str">
        <f>IF(A133="","",女子申込一覧表!BO35)</f>
        <v/>
      </c>
      <c r="D133" t="str">
        <f>IF(A133="","",女子申込一覧表!AY35)</f>
        <v/>
      </c>
      <c r="E133" t="str">
        <f>IF(A133="","",女子申込一覧表!BP35)</f>
        <v/>
      </c>
      <c r="F133">
        <v>5</v>
      </c>
      <c r="G133" t="str">
        <f>IF(A133="","",女子申込一覧表!BV35)</f>
        <v/>
      </c>
      <c r="H133" t="str">
        <f>IF(A133="","",女子申込一覧表!BK35)</f>
        <v/>
      </c>
    </row>
    <row r="134" spans="1:8">
      <c r="A134" t="str">
        <f>IF(女子申込一覧表!M36="","",女子申込一覧表!AR36)</f>
        <v/>
      </c>
      <c r="B134" t="str">
        <f>IF(A134="","",女子申込一覧表!BN36)</f>
        <v/>
      </c>
      <c r="C134" t="str">
        <f>IF(A134="","",女子申込一覧表!BO36)</f>
        <v/>
      </c>
      <c r="D134" t="str">
        <f>IF(A134="","",女子申込一覧表!AY36)</f>
        <v/>
      </c>
      <c r="E134" t="str">
        <f>IF(A134="","",女子申込一覧表!BP36)</f>
        <v/>
      </c>
      <c r="F134">
        <v>5</v>
      </c>
      <c r="G134" t="str">
        <f>IF(A134="","",女子申込一覧表!BV36)</f>
        <v/>
      </c>
      <c r="H134" t="str">
        <f>IF(A134="","",女子申込一覧表!BK36)</f>
        <v/>
      </c>
    </row>
    <row r="135" spans="1:8">
      <c r="A135" t="str">
        <f>IF(女子申込一覧表!M37="","",女子申込一覧表!AR37)</f>
        <v/>
      </c>
      <c r="B135" t="str">
        <f>IF(A135="","",女子申込一覧表!BN37)</f>
        <v/>
      </c>
      <c r="C135" t="str">
        <f>IF(A135="","",女子申込一覧表!BO37)</f>
        <v/>
      </c>
      <c r="D135" t="str">
        <f>IF(A135="","",女子申込一覧表!AY37)</f>
        <v/>
      </c>
      <c r="E135" t="str">
        <f>IF(A135="","",女子申込一覧表!BP37)</f>
        <v/>
      </c>
      <c r="F135">
        <v>5</v>
      </c>
      <c r="G135" t="str">
        <f>IF(A135="","",女子申込一覧表!BV37)</f>
        <v/>
      </c>
      <c r="H135" t="str">
        <f>IF(A135="","",女子申込一覧表!BK37)</f>
        <v/>
      </c>
    </row>
    <row r="136" spans="1:8">
      <c r="A136" t="str">
        <f>IF(女子申込一覧表!M38="","",女子申込一覧表!AR38)</f>
        <v/>
      </c>
      <c r="B136" t="str">
        <f>IF(A136="","",女子申込一覧表!BN38)</f>
        <v/>
      </c>
      <c r="C136" t="str">
        <f>IF(A136="","",女子申込一覧表!BO38)</f>
        <v/>
      </c>
      <c r="D136" t="str">
        <f>IF(A136="","",女子申込一覧表!AY38)</f>
        <v/>
      </c>
      <c r="E136" t="str">
        <f>IF(A136="","",女子申込一覧表!BP38)</f>
        <v/>
      </c>
      <c r="F136">
        <v>5</v>
      </c>
      <c r="G136" t="str">
        <f>IF(A136="","",女子申込一覧表!BV38)</f>
        <v/>
      </c>
      <c r="H136" t="str">
        <f>IF(A136="","",女子申込一覧表!BK38)</f>
        <v/>
      </c>
    </row>
    <row r="137" spans="1:8">
      <c r="A137" t="str">
        <f>IF(女子申込一覧表!M39="","",女子申込一覧表!AR39)</f>
        <v/>
      </c>
      <c r="B137" t="str">
        <f>IF(A137="","",女子申込一覧表!BN39)</f>
        <v/>
      </c>
      <c r="C137" t="str">
        <f>IF(A137="","",女子申込一覧表!BO39)</f>
        <v/>
      </c>
      <c r="D137" t="str">
        <f>IF(A137="","",女子申込一覧表!AY39)</f>
        <v/>
      </c>
      <c r="E137" t="str">
        <f>IF(A137="","",女子申込一覧表!BP39)</f>
        <v/>
      </c>
      <c r="F137">
        <v>5</v>
      </c>
      <c r="G137" t="str">
        <f>IF(A137="","",女子申込一覧表!BV39)</f>
        <v/>
      </c>
      <c r="H137" t="str">
        <f>IF(A137="","",女子申込一覧表!BK39)</f>
        <v/>
      </c>
    </row>
    <row r="138" spans="1:8">
      <c r="A138" t="str">
        <f>IF(女子申込一覧表!M40="","",女子申込一覧表!AR40)</f>
        <v/>
      </c>
      <c r="B138" t="str">
        <f>IF(A138="","",女子申込一覧表!BN40)</f>
        <v/>
      </c>
      <c r="C138" t="str">
        <f>IF(A138="","",女子申込一覧表!BO40)</f>
        <v/>
      </c>
      <c r="D138" t="str">
        <f>IF(A138="","",女子申込一覧表!AY40)</f>
        <v/>
      </c>
      <c r="E138" t="str">
        <f>IF(A138="","",女子申込一覧表!BP40)</f>
        <v/>
      </c>
      <c r="F138">
        <v>5</v>
      </c>
      <c r="G138" t="str">
        <f>IF(A138="","",女子申込一覧表!BV40)</f>
        <v/>
      </c>
      <c r="H138" t="str">
        <f>IF(A138="","",女子申込一覧表!BK40)</f>
        <v/>
      </c>
    </row>
    <row r="139" spans="1:8">
      <c r="A139" t="str">
        <f>IF(女子申込一覧表!M41="","",女子申込一覧表!AR41)</f>
        <v/>
      </c>
      <c r="B139" t="str">
        <f>IF(A139="","",女子申込一覧表!BN41)</f>
        <v/>
      </c>
      <c r="C139" t="str">
        <f>IF(A139="","",女子申込一覧表!BO41)</f>
        <v/>
      </c>
      <c r="D139" t="str">
        <f>IF(A139="","",女子申込一覧表!AY41)</f>
        <v/>
      </c>
      <c r="E139" t="str">
        <f>IF(A139="","",女子申込一覧表!BP41)</f>
        <v/>
      </c>
      <c r="F139">
        <v>5</v>
      </c>
      <c r="G139" t="str">
        <f>IF(A139="","",女子申込一覧表!BV41)</f>
        <v/>
      </c>
      <c r="H139" t="str">
        <f>IF(A139="","",女子申込一覧表!BK41)</f>
        <v/>
      </c>
    </row>
    <row r="140" spans="1:8">
      <c r="A140" t="str">
        <f>IF(女子申込一覧表!M42="","",女子申込一覧表!AR42)</f>
        <v/>
      </c>
      <c r="B140" t="str">
        <f>IF(A140="","",女子申込一覧表!BN42)</f>
        <v/>
      </c>
      <c r="C140" t="str">
        <f>IF(A140="","",女子申込一覧表!BO42)</f>
        <v/>
      </c>
      <c r="D140" t="str">
        <f>IF(A140="","",女子申込一覧表!AY42)</f>
        <v/>
      </c>
      <c r="E140" t="str">
        <f>IF(A140="","",女子申込一覧表!BP42)</f>
        <v/>
      </c>
      <c r="F140">
        <v>5</v>
      </c>
      <c r="G140" t="str">
        <f>IF(A140="","",女子申込一覧表!BV42)</f>
        <v/>
      </c>
      <c r="H140" t="str">
        <f>IF(A140="","",女子申込一覧表!BK42)</f>
        <v/>
      </c>
    </row>
    <row r="141" spans="1:8">
      <c r="A141" t="str">
        <f>IF(女子申込一覧表!M43="","",女子申込一覧表!AR43)</f>
        <v/>
      </c>
      <c r="B141" t="str">
        <f>IF(A141="","",女子申込一覧表!BN43)</f>
        <v/>
      </c>
      <c r="C141" t="str">
        <f>IF(A141="","",女子申込一覧表!BO43)</f>
        <v/>
      </c>
      <c r="D141" t="str">
        <f>IF(A141="","",女子申込一覧表!AY43)</f>
        <v/>
      </c>
      <c r="E141" t="str">
        <f>IF(A141="","",女子申込一覧表!BP43)</f>
        <v/>
      </c>
      <c r="F141">
        <v>5</v>
      </c>
      <c r="G141" t="str">
        <f>IF(A141="","",女子申込一覧表!BV43)</f>
        <v/>
      </c>
      <c r="H141" t="str">
        <f>IF(A141="","",女子申込一覧表!BK43)</f>
        <v/>
      </c>
    </row>
    <row r="142" spans="1:8">
      <c r="A142" t="str">
        <f>IF(女子申込一覧表!M44="","",女子申込一覧表!AR44)</f>
        <v/>
      </c>
      <c r="B142" t="str">
        <f>IF(A142="","",女子申込一覧表!BN44)</f>
        <v/>
      </c>
      <c r="C142" t="str">
        <f>IF(A142="","",女子申込一覧表!BO44)</f>
        <v/>
      </c>
      <c r="D142" t="str">
        <f>IF(A142="","",女子申込一覧表!AY44)</f>
        <v/>
      </c>
      <c r="E142" t="str">
        <f>IF(A142="","",女子申込一覧表!BP44)</f>
        <v/>
      </c>
      <c r="F142">
        <v>5</v>
      </c>
      <c r="G142" t="str">
        <f>IF(A142="","",女子申込一覧表!BV44)</f>
        <v/>
      </c>
      <c r="H142" t="str">
        <f>IF(A142="","",女子申込一覧表!BK44)</f>
        <v/>
      </c>
    </row>
    <row r="143" spans="1:8">
      <c r="A143" t="str">
        <f>IF(女子申込一覧表!M45="","",女子申込一覧表!AR45)</f>
        <v/>
      </c>
      <c r="B143" t="str">
        <f>IF(A143="","",女子申込一覧表!BN45)</f>
        <v/>
      </c>
      <c r="C143" t="str">
        <f>IF(A143="","",女子申込一覧表!BO45)</f>
        <v/>
      </c>
      <c r="D143" t="str">
        <f>IF(A143="","",女子申込一覧表!AY45)</f>
        <v/>
      </c>
      <c r="E143" t="str">
        <f>IF(A143="","",女子申込一覧表!BP45)</f>
        <v/>
      </c>
      <c r="F143">
        <v>5</v>
      </c>
      <c r="G143" t="str">
        <f>IF(A143="","",女子申込一覧表!BV45)</f>
        <v/>
      </c>
      <c r="H143" t="str">
        <f>IF(A143="","",女子申込一覧表!BK45)</f>
        <v/>
      </c>
    </row>
    <row r="144" spans="1:8">
      <c r="A144" t="str">
        <f>IF(女子申込一覧表!M46="","",女子申込一覧表!AR46)</f>
        <v/>
      </c>
      <c r="B144" t="str">
        <f>IF(A144="","",女子申込一覧表!BN46)</f>
        <v/>
      </c>
      <c r="C144" t="str">
        <f>IF(A144="","",女子申込一覧表!BO46)</f>
        <v/>
      </c>
      <c r="D144" t="str">
        <f>IF(A144="","",女子申込一覧表!AY46)</f>
        <v/>
      </c>
      <c r="E144" t="str">
        <f>IF(A144="","",女子申込一覧表!BP46)</f>
        <v/>
      </c>
      <c r="F144">
        <v>5</v>
      </c>
      <c r="G144" t="str">
        <f>IF(A144="","",女子申込一覧表!BV46)</f>
        <v/>
      </c>
      <c r="H144" t="str">
        <f>IF(A144="","",女子申込一覧表!BK46)</f>
        <v/>
      </c>
    </row>
    <row r="145" spans="1:8">
      <c r="A145" t="str">
        <f>IF(女子申込一覧表!M47="","",女子申込一覧表!AR47)</f>
        <v/>
      </c>
      <c r="B145" t="str">
        <f>IF(A145="","",女子申込一覧表!BN47)</f>
        <v/>
      </c>
      <c r="C145" t="str">
        <f>IF(A145="","",女子申込一覧表!BO47)</f>
        <v/>
      </c>
      <c r="D145" t="str">
        <f>IF(A145="","",女子申込一覧表!AY47)</f>
        <v/>
      </c>
      <c r="E145" t="str">
        <f>IF(A145="","",女子申込一覧表!BP47)</f>
        <v/>
      </c>
      <c r="F145">
        <v>5</v>
      </c>
      <c r="G145" t="str">
        <f>IF(A145="","",女子申込一覧表!BV47)</f>
        <v/>
      </c>
      <c r="H145" t="str">
        <f>IF(A145="","",女子申込一覧表!BK47)</f>
        <v/>
      </c>
    </row>
    <row r="146" spans="1:8">
      <c r="A146" t="str">
        <f>IF(女子申込一覧表!M48="","",女子申込一覧表!AR48)</f>
        <v/>
      </c>
      <c r="B146" t="str">
        <f>IF(A146="","",女子申込一覧表!BN48)</f>
        <v/>
      </c>
      <c r="C146" t="str">
        <f>IF(A146="","",女子申込一覧表!BO48)</f>
        <v/>
      </c>
      <c r="D146" t="str">
        <f>IF(A146="","",女子申込一覧表!AY48)</f>
        <v/>
      </c>
      <c r="E146" t="str">
        <f>IF(A146="","",女子申込一覧表!BP48)</f>
        <v/>
      </c>
      <c r="F146">
        <v>5</v>
      </c>
      <c r="G146" t="str">
        <f>IF(A146="","",女子申込一覧表!BV48)</f>
        <v/>
      </c>
      <c r="H146" t="str">
        <f>IF(A146="","",女子申込一覧表!BK48)</f>
        <v/>
      </c>
    </row>
    <row r="147" spans="1:8">
      <c r="A147" t="str">
        <f>IF(女子申込一覧表!M49="","",女子申込一覧表!AR49)</f>
        <v/>
      </c>
      <c r="B147" t="str">
        <f>IF(A147="","",女子申込一覧表!BN49)</f>
        <v/>
      </c>
      <c r="C147" t="str">
        <f>IF(A147="","",女子申込一覧表!BO49)</f>
        <v/>
      </c>
      <c r="D147" t="str">
        <f>IF(A147="","",女子申込一覧表!AY49)</f>
        <v/>
      </c>
      <c r="E147" t="str">
        <f>IF(A147="","",女子申込一覧表!BP49)</f>
        <v/>
      </c>
      <c r="F147">
        <v>5</v>
      </c>
      <c r="G147" t="str">
        <f>IF(A147="","",女子申込一覧表!BV49)</f>
        <v/>
      </c>
      <c r="H147" t="str">
        <f>IF(A147="","",女子申込一覧表!BK49)</f>
        <v/>
      </c>
    </row>
    <row r="148" spans="1:8">
      <c r="A148" t="str">
        <f>IF(女子申込一覧表!M50="","",女子申込一覧表!AR50)</f>
        <v/>
      </c>
      <c r="B148" t="str">
        <f>IF(A148="","",女子申込一覧表!BN50)</f>
        <v/>
      </c>
      <c r="C148" t="str">
        <f>IF(A148="","",女子申込一覧表!BO50)</f>
        <v/>
      </c>
      <c r="D148" t="str">
        <f>IF(A148="","",女子申込一覧表!AY50)</f>
        <v/>
      </c>
      <c r="E148" t="str">
        <f>IF(A148="","",女子申込一覧表!BP50)</f>
        <v/>
      </c>
      <c r="F148">
        <v>5</v>
      </c>
      <c r="G148" t="str">
        <f>IF(A148="","",女子申込一覧表!BV50)</f>
        <v/>
      </c>
      <c r="H148" t="str">
        <f>IF(A148="","",女子申込一覧表!BK50)</f>
        <v/>
      </c>
    </row>
    <row r="149" spans="1:8">
      <c r="A149" t="str">
        <f>IF(女子申込一覧表!M51="","",女子申込一覧表!AR51)</f>
        <v/>
      </c>
      <c r="B149" t="str">
        <f>IF(A149="","",女子申込一覧表!BN51)</f>
        <v/>
      </c>
      <c r="C149" t="str">
        <f>IF(A149="","",女子申込一覧表!BO51)</f>
        <v/>
      </c>
      <c r="D149" t="str">
        <f>IF(A149="","",女子申込一覧表!AY51)</f>
        <v/>
      </c>
      <c r="E149" t="str">
        <f>IF(A149="","",女子申込一覧表!BP51)</f>
        <v/>
      </c>
      <c r="F149">
        <v>5</v>
      </c>
      <c r="G149" t="str">
        <f>IF(A149="","",女子申込一覧表!BV51)</f>
        <v/>
      </c>
      <c r="H149" t="str">
        <f>IF(A149="","",女子申込一覧表!BK51)</f>
        <v/>
      </c>
    </row>
    <row r="150" spans="1:8">
      <c r="A150" t="str">
        <f>IF(女子申込一覧表!M52="","",女子申込一覧表!AR52)</f>
        <v/>
      </c>
      <c r="B150" t="str">
        <f>IF(A150="","",女子申込一覧表!BN52)</f>
        <v/>
      </c>
      <c r="C150" t="str">
        <f>IF(A150="","",女子申込一覧表!BO52)</f>
        <v/>
      </c>
      <c r="D150" t="str">
        <f>IF(A150="","",女子申込一覧表!AY52)</f>
        <v/>
      </c>
      <c r="E150" t="str">
        <f>IF(A150="","",女子申込一覧表!BP52)</f>
        <v/>
      </c>
      <c r="F150">
        <v>5</v>
      </c>
      <c r="G150" t="str">
        <f>IF(A150="","",女子申込一覧表!BV52)</f>
        <v/>
      </c>
      <c r="H150" t="str">
        <f>IF(A150="","",女子申込一覧表!BK52)</f>
        <v/>
      </c>
    </row>
    <row r="151" spans="1:8">
      <c r="A151" t="str">
        <f>IF(女子申込一覧表!M53="","",女子申込一覧表!AR53)</f>
        <v/>
      </c>
      <c r="B151" t="str">
        <f>IF(A151="","",女子申込一覧表!BN53)</f>
        <v/>
      </c>
      <c r="C151" t="str">
        <f>IF(A151="","",女子申込一覧表!BO53)</f>
        <v/>
      </c>
      <c r="D151" t="str">
        <f>IF(A151="","",女子申込一覧表!AY53)</f>
        <v/>
      </c>
      <c r="E151" t="str">
        <f>IF(A151="","",女子申込一覧表!BP53)</f>
        <v/>
      </c>
      <c r="F151">
        <v>5</v>
      </c>
      <c r="G151" t="str">
        <f>IF(A151="","",女子申込一覧表!BV53)</f>
        <v/>
      </c>
      <c r="H151" t="str">
        <f>IF(A151="","",女子申込一覧表!BK53)</f>
        <v/>
      </c>
    </row>
    <row r="152" spans="1:8">
      <c r="A152" t="str">
        <f>IF(女子申込一覧表!M54="","",女子申込一覧表!AR54)</f>
        <v/>
      </c>
      <c r="B152" t="str">
        <f>IF(A152="","",女子申込一覧表!BN54)</f>
        <v/>
      </c>
      <c r="C152" t="str">
        <f>IF(A152="","",女子申込一覧表!BO54)</f>
        <v/>
      </c>
      <c r="D152" t="str">
        <f>IF(A152="","",女子申込一覧表!AY54)</f>
        <v/>
      </c>
      <c r="E152" t="str">
        <f>IF(A152="","",女子申込一覧表!BP54)</f>
        <v/>
      </c>
      <c r="F152">
        <v>5</v>
      </c>
      <c r="G152" t="str">
        <f>IF(A152="","",女子申込一覧表!BV54)</f>
        <v/>
      </c>
      <c r="H152" t="str">
        <f>IF(A152="","",女子申込一覧表!BK54)</f>
        <v/>
      </c>
    </row>
    <row r="153" spans="1:8">
      <c r="A153" t="str">
        <f>IF(女子申込一覧表!M55="","",女子申込一覧表!AR55)</f>
        <v/>
      </c>
      <c r="B153" t="str">
        <f>IF(A153="","",女子申込一覧表!BN55)</f>
        <v/>
      </c>
      <c r="C153" t="str">
        <f>IF(A153="","",女子申込一覧表!BO55)</f>
        <v/>
      </c>
      <c r="D153" t="str">
        <f>IF(A153="","",女子申込一覧表!AY55)</f>
        <v/>
      </c>
      <c r="E153" t="str">
        <f>IF(A153="","",女子申込一覧表!BP55)</f>
        <v/>
      </c>
      <c r="F153">
        <v>5</v>
      </c>
      <c r="G153" t="str">
        <f>IF(A153="","",女子申込一覧表!BV55)</f>
        <v/>
      </c>
      <c r="H153" t="str">
        <f>IF(A153="","",女子申込一覧表!BK55)</f>
        <v/>
      </c>
    </row>
    <row r="154" spans="1:8">
      <c r="A154" t="str">
        <f>IF(女子申込一覧表!M56="","",女子申込一覧表!AR56)</f>
        <v/>
      </c>
      <c r="B154" t="str">
        <f>IF(A154="","",女子申込一覧表!BN56)</f>
        <v/>
      </c>
      <c r="C154" t="str">
        <f>IF(A154="","",女子申込一覧表!BO56)</f>
        <v/>
      </c>
      <c r="D154" t="str">
        <f>IF(A154="","",女子申込一覧表!AY56)</f>
        <v/>
      </c>
      <c r="E154" t="str">
        <f>IF(A154="","",女子申込一覧表!BP56)</f>
        <v/>
      </c>
      <c r="F154">
        <v>5</v>
      </c>
      <c r="G154" t="str">
        <f>IF(A154="","",女子申込一覧表!BV56)</f>
        <v/>
      </c>
      <c r="H154" t="str">
        <f>IF(A154="","",女子申込一覧表!BK56)</f>
        <v/>
      </c>
    </row>
    <row r="155" spans="1:8">
      <c r="A155" t="str">
        <f>IF(女子申込一覧表!M57="","",女子申込一覧表!AR57)</f>
        <v/>
      </c>
      <c r="B155" t="str">
        <f>IF(A155="","",女子申込一覧表!BN57)</f>
        <v/>
      </c>
      <c r="C155" t="str">
        <f>IF(A155="","",女子申込一覧表!BO57)</f>
        <v/>
      </c>
      <c r="D155" t="str">
        <f>IF(A155="","",女子申込一覧表!AY57)</f>
        <v/>
      </c>
      <c r="E155" t="str">
        <f>IF(A155="","",女子申込一覧表!BP57)</f>
        <v/>
      </c>
      <c r="F155">
        <v>5</v>
      </c>
      <c r="G155" t="str">
        <f>IF(A155="","",女子申込一覧表!BV57)</f>
        <v/>
      </c>
      <c r="H155" t="str">
        <f>IF(A155="","",女子申込一覧表!BK57)</f>
        <v/>
      </c>
    </row>
    <row r="156" spans="1:8">
      <c r="A156" t="str">
        <f>IF(女子申込一覧表!M58="","",女子申込一覧表!AR58)</f>
        <v/>
      </c>
      <c r="B156" t="str">
        <f>IF(A156="","",女子申込一覧表!BN58)</f>
        <v/>
      </c>
      <c r="C156" t="str">
        <f>IF(A156="","",女子申込一覧表!BO58)</f>
        <v/>
      </c>
      <c r="D156" t="str">
        <f>IF(A156="","",女子申込一覧表!AY58)</f>
        <v/>
      </c>
      <c r="E156" t="str">
        <f>IF(A156="","",女子申込一覧表!BP58)</f>
        <v/>
      </c>
      <c r="F156">
        <v>5</v>
      </c>
      <c r="G156" t="str">
        <f>IF(A156="","",女子申込一覧表!BV58)</f>
        <v/>
      </c>
      <c r="H156" t="str">
        <f>IF(A156="","",女子申込一覧表!BK58)</f>
        <v/>
      </c>
    </row>
    <row r="157" spans="1:8">
      <c r="A157" t="str">
        <f>IF(女子申込一覧表!M59="","",女子申込一覧表!AR59)</f>
        <v/>
      </c>
      <c r="B157" t="str">
        <f>IF(A157="","",女子申込一覧表!BN59)</f>
        <v/>
      </c>
      <c r="C157" t="str">
        <f>IF(A157="","",女子申込一覧表!BO59)</f>
        <v/>
      </c>
      <c r="D157" t="str">
        <f>IF(A157="","",女子申込一覧表!AY59)</f>
        <v/>
      </c>
      <c r="E157" t="str">
        <f>IF(A157="","",女子申込一覧表!BP59)</f>
        <v/>
      </c>
      <c r="F157">
        <v>5</v>
      </c>
      <c r="G157" t="str">
        <f>IF(A157="","",女子申込一覧表!BV59)</f>
        <v/>
      </c>
      <c r="H157" t="str">
        <f>IF(A157="","",女子申込一覧表!BK59)</f>
        <v/>
      </c>
    </row>
    <row r="158" spans="1:8">
      <c r="A158" t="str">
        <f>IF(女子申込一覧表!M60="","",女子申込一覧表!AR60)</f>
        <v/>
      </c>
      <c r="B158" t="str">
        <f>IF(A158="","",女子申込一覧表!BN60)</f>
        <v/>
      </c>
      <c r="C158" t="str">
        <f>IF(A158="","",女子申込一覧表!BO60)</f>
        <v/>
      </c>
      <c r="D158" t="str">
        <f>IF(A158="","",女子申込一覧表!AY60)</f>
        <v/>
      </c>
      <c r="E158" t="str">
        <f>IF(A158="","",女子申込一覧表!BP60)</f>
        <v/>
      </c>
      <c r="F158">
        <v>5</v>
      </c>
      <c r="G158" t="str">
        <f>IF(A158="","",女子申込一覧表!BV60)</f>
        <v/>
      </c>
      <c r="H158" t="str">
        <f>IF(A158="","",女子申込一覧表!BK60)</f>
        <v/>
      </c>
    </row>
    <row r="159" spans="1:8">
      <c r="A159" t="str">
        <f>IF(女子申込一覧表!M61="","",女子申込一覧表!AR61)</f>
        <v/>
      </c>
      <c r="B159" t="str">
        <f>IF(A159="","",女子申込一覧表!BN61)</f>
        <v/>
      </c>
      <c r="C159" t="str">
        <f>IF(A159="","",女子申込一覧表!BO61)</f>
        <v/>
      </c>
      <c r="D159" t="str">
        <f>IF(A159="","",女子申込一覧表!AY61)</f>
        <v/>
      </c>
      <c r="E159" t="str">
        <f>IF(A159="","",女子申込一覧表!BP61)</f>
        <v/>
      </c>
      <c r="F159">
        <v>5</v>
      </c>
      <c r="G159" t="str">
        <f>IF(A159="","",女子申込一覧表!BV61)</f>
        <v/>
      </c>
      <c r="H159" t="str">
        <f>IF(A159="","",女子申込一覧表!BK61)</f>
        <v/>
      </c>
    </row>
    <row r="160" spans="1:8">
      <c r="A160" t="str">
        <f>IF(女子申込一覧表!M62="","",女子申込一覧表!AR62)</f>
        <v/>
      </c>
      <c r="B160" t="str">
        <f>IF(A160="","",女子申込一覧表!BN62)</f>
        <v/>
      </c>
      <c r="C160" t="str">
        <f>IF(A160="","",女子申込一覧表!BO62)</f>
        <v/>
      </c>
      <c r="D160" t="str">
        <f>IF(A160="","",女子申込一覧表!AY62)</f>
        <v/>
      </c>
      <c r="E160" t="str">
        <f>IF(A160="","",女子申込一覧表!BP62)</f>
        <v/>
      </c>
      <c r="F160">
        <v>5</v>
      </c>
      <c r="G160" t="str">
        <f>IF(A160="","",女子申込一覧表!BV62)</f>
        <v/>
      </c>
      <c r="H160" t="str">
        <f>IF(A160="","",女子申込一覧表!BK62)</f>
        <v/>
      </c>
    </row>
    <row r="161" spans="1:8">
      <c r="A161" t="str">
        <f>IF(女子申込一覧表!M63="","",女子申込一覧表!AR63)</f>
        <v/>
      </c>
      <c r="B161" t="str">
        <f>IF(A161="","",女子申込一覧表!BN63)</f>
        <v/>
      </c>
      <c r="C161" t="str">
        <f>IF(A161="","",女子申込一覧表!BO63)</f>
        <v/>
      </c>
      <c r="D161" t="str">
        <f>IF(A161="","",女子申込一覧表!AY63)</f>
        <v/>
      </c>
      <c r="E161" t="str">
        <f>IF(A161="","",女子申込一覧表!BP63)</f>
        <v/>
      </c>
      <c r="F161">
        <v>5</v>
      </c>
      <c r="G161" t="str">
        <f>IF(A161="","",女子申込一覧表!BV63)</f>
        <v/>
      </c>
      <c r="H161" t="str">
        <f>IF(A161="","",女子申込一覧表!BK63)</f>
        <v/>
      </c>
    </row>
    <row r="162" spans="1:8">
      <c r="A162" t="str">
        <f>IF(女子申込一覧表!M64="","",女子申込一覧表!AR64)</f>
        <v/>
      </c>
      <c r="B162" t="str">
        <f>IF(A162="","",女子申込一覧表!BN64)</f>
        <v/>
      </c>
      <c r="C162" t="str">
        <f>IF(A162="","",女子申込一覧表!BO64)</f>
        <v/>
      </c>
      <c r="D162" t="str">
        <f>IF(A162="","",女子申込一覧表!AY64)</f>
        <v/>
      </c>
      <c r="E162" t="str">
        <f>IF(A162="","",女子申込一覧表!BP64)</f>
        <v/>
      </c>
      <c r="F162">
        <v>5</v>
      </c>
      <c r="G162" t="str">
        <f>IF(A162="","",女子申込一覧表!BV64)</f>
        <v/>
      </c>
      <c r="H162" t="str">
        <f>IF(A162="","",女子申込一覧表!BK64)</f>
        <v/>
      </c>
    </row>
    <row r="163" spans="1:8">
      <c r="A163" t="str">
        <f>IF(女子申込一覧表!M65="","",女子申込一覧表!AR65)</f>
        <v/>
      </c>
      <c r="B163" t="str">
        <f>IF(A163="","",女子申込一覧表!BN65)</f>
        <v/>
      </c>
      <c r="C163" t="str">
        <f>IF(A163="","",女子申込一覧表!BO65)</f>
        <v/>
      </c>
      <c r="D163" t="str">
        <f>IF(A163="","",女子申込一覧表!AY65)</f>
        <v/>
      </c>
      <c r="E163" t="str">
        <f>IF(A163="","",女子申込一覧表!BP65)</f>
        <v/>
      </c>
      <c r="F163">
        <v>5</v>
      </c>
      <c r="G163" t="str">
        <f>IF(A163="","",女子申込一覧表!BV65)</f>
        <v/>
      </c>
      <c r="H163" t="str">
        <f>IF(A163="","",女子申込一覧表!BK65)</f>
        <v/>
      </c>
    </row>
    <row r="164" spans="1:8">
      <c r="A164" t="str">
        <f>IF(女子申込一覧表!M66="","",女子申込一覧表!AR66)</f>
        <v/>
      </c>
      <c r="B164" t="str">
        <f>IF(A164="","",女子申込一覧表!BN66)</f>
        <v/>
      </c>
      <c r="C164" t="str">
        <f>IF(A164="","",女子申込一覧表!BO66)</f>
        <v/>
      </c>
      <c r="D164" t="str">
        <f>IF(A164="","",女子申込一覧表!AY66)</f>
        <v/>
      </c>
      <c r="E164" t="str">
        <f>IF(A164="","",女子申込一覧表!BP66)</f>
        <v/>
      </c>
      <c r="F164">
        <v>5</v>
      </c>
      <c r="G164" t="str">
        <f>IF(A164="","",女子申込一覧表!BV66)</f>
        <v/>
      </c>
      <c r="H164" t="str">
        <f>IF(A164="","",女子申込一覧表!BK66)</f>
        <v/>
      </c>
    </row>
    <row r="165" spans="1:8">
      <c r="A165" t="str">
        <f>IF(女子申込一覧表!M67="","",女子申込一覧表!AR67)</f>
        <v/>
      </c>
      <c r="B165" t="str">
        <f>IF(A165="","",女子申込一覧表!BN67)</f>
        <v/>
      </c>
      <c r="C165" t="str">
        <f>IF(A165="","",女子申込一覧表!BO67)</f>
        <v/>
      </c>
      <c r="D165" t="str">
        <f>IF(A165="","",女子申込一覧表!AY67)</f>
        <v/>
      </c>
      <c r="E165" t="str">
        <f>IF(A165="","",女子申込一覧表!BP67)</f>
        <v/>
      </c>
      <c r="F165">
        <v>5</v>
      </c>
      <c r="G165" t="str">
        <f>IF(A165="","",女子申込一覧表!BV67)</f>
        <v/>
      </c>
      <c r="H165" t="str">
        <f>IF(A165="","",女子申込一覧表!BK67)</f>
        <v/>
      </c>
    </row>
    <row r="166" spans="1:8">
      <c r="A166" t="str">
        <f>IF(女子申込一覧表!M68="","",女子申込一覧表!AR68)</f>
        <v/>
      </c>
      <c r="B166" t="str">
        <f>IF(A166="","",女子申込一覧表!BN68)</f>
        <v/>
      </c>
      <c r="C166" t="str">
        <f>IF(A166="","",女子申込一覧表!BO68)</f>
        <v/>
      </c>
      <c r="D166" t="str">
        <f>IF(A166="","",女子申込一覧表!AY68)</f>
        <v/>
      </c>
      <c r="E166" t="str">
        <f>IF(A166="","",女子申込一覧表!BP68)</f>
        <v/>
      </c>
      <c r="F166">
        <v>5</v>
      </c>
      <c r="G166" t="str">
        <f>IF(A166="","",女子申込一覧表!BV68)</f>
        <v/>
      </c>
      <c r="H166" t="str">
        <f>IF(A166="","",女子申込一覧表!BK68)</f>
        <v/>
      </c>
    </row>
    <row r="167" spans="1:8">
      <c r="A167" t="str">
        <f>IF(女子申込一覧表!M69="","",女子申込一覧表!AR69)</f>
        <v/>
      </c>
      <c r="B167" t="str">
        <f>IF(A167="","",女子申込一覧表!BN69)</f>
        <v/>
      </c>
      <c r="C167" t="str">
        <f>IF(A167="","",女子申込一覧表!BO69)</f>
        <v/>
      </c>
      <c r="D167" t="str">
        <f>IF(A167="","",女子申込一覧表!AY69)</f>
        <v/>
      </c>
      <c r="E167" t="str">
        <f>IF(A167="","",女子申込一覧表!BP69)</f>
        <v/>
      </c>
      <c r="F167">
        <v>5</v>
      </c>
      <c r="G167" t="str">
        <f>IF(A167="","",女子申込一覧表!BV69)</f>
        <v/>
      </c>
      <c r="H167" t="str">
        <f>IF(A167="","",女子申込一覧表!BK69)</f>
        <v/>
      </c>
    </row>
    <row r="168" spans="1:8">
      <c r="A168" t="str">
        <f>IF(女子申込一覧表!M70="","",女子申込一覧表!AR70)</f>
        <v/>
      </c>
      <c r="B168" t="str">
        <f>IF(A168="","",女子申込一覧表!BN70)</f>
        <v/>
      </c>
      <c r="C168" t="str">
        <f>IF(A168="","",女子申込一覧表!BO70)</f>
        <v/>
      </c>
      <c r="D168" t="str">
        <f>IF(A168="","",女子申込一覧表!AY70)</f>
        <v/>
      </c>
      <c r="E168" t="str">
        <f>IF(A168="","",女子申込一覧表!BP70)</f>
        <v/>
      </c>
      <c r="F168">
        <v>5</v>
      </c>
      <c r="G168" t="str">
        <f>IF(A168="","",女子申込一覧表!BV70)</f>
        <v/>
      </c>
      <c r="H168" t="str">
        <f>IF(A168="","",女子申込一覧表!BK70)</f>
        <v/>
      </c>
    </row>
    <row r="169" spans="1:8">
      <c r="A169" t="str">
        <f>IF(女子申込一覧表!M71="","",女子申込一覧表!AR71)</f>
        <v/>
      </c>
      <c r="B169" t="str">
        <f>IF(A169="","",女子申込一覧表!BN71)</f>
        <v/>
      </c>
      <c r="C169" t="str">
        <f>IF(A169="","",女子申込一覧表!BO71)</f>
        <v/>
      </c>
      <c r="D169" t="str">
        <f>IF(A169="","",女子申込一覧表!AY71)</f>
        <v/>
      </c>
      <c r="E169" t="str">
        <f>IF(A169="","",女子申込一覧表!BP71)</f>
        <v/>
      </c>
      <c r="F169">
        <v>5</v>
      </c>
      <c r="G169" t="str">
        <f>IF(A169="","",女子申込一覧表!BV71)</f>
        <v/>
      </c>
      <c r="H169" t="str">
        <f>IF(A169="","",女子申込一覧表!BK71)</f>
        <v/>
      </c>
    </row>
    <row r="170" spans="1:8">
      <c r="A170" t="str">
        <f>IF(女子申込一覧表!M72="","",女子申込一覧表!AR72)</f>
        <v/>
      </c>
      <c r="B170" t="str">
        <f>IF(A170="","",女子申込一覧表!BN72)</f>
        <v/>
      </c>
      <c r="C170" t="str">
        <f>IF(A170="","",女子申込一覧表!BO72)</f>
        <v/>
      </c>
      <c r="D170" t="str">
        <f>IF(A170="","",女子申込一覧表!AY72)</f>
        <v/>
      </c>
      <c r="E170" t="str">
        <f>IF(A170="","",女子申込一覧表!BP72)</f>
        <v/>
      </c>
      <c r="F170">
        <v>5</v>
      </c>
      <c r="G170" t="str">
        <f>IF(A170="","",女子申込一覧表!BV72)</f>
        <v/>
      </c>
      <c r="H170" t="str">
        <f>IF(A170="","",女子申込一覧表!BK72)</f>
        <v/>
      </c>
    </row>
    <row r="171" spans="1:8">
      <c r="A171" t="str">
        <f>IF(女子申込一覧表!M73="","",女子申込一覧表!AR73)</f>
        <v/>
      </c>
      <c r="B171" t="str">
        <f>IF(A171="","",女子申込一覧表!BN73)</f>
        <v/>
      </c>
      <c r="C171" t="str">
        <f>IF(A171="","",女子申込一覧表!BO73)</f>
        <v/>
      </c>
      <c r="D171" t="str">
        <f>IF(A171="","",女子申込一覧表!AY73)</f>
        <v/>
      </c>
      <c r="E171" t="str">
        <f>IF(A171="","",女子申込一覧表!BP73)</f>
        <v/>
      </c>
      <c r="F171">
        <v>5</v>
      </c>
      <c r="G171" t="str">
        <f>IF(A171="","",女子申込一覧表!BV73)</f>
        <v/>
      </c>
      <c r="H171" t="str">
        <f>IF(A171="","",女子申込一覧表!BK73)</f>
        <v/>
      </c>
    </row>
    <row r="172" spans="1:8">
      <c r="A172" t="str">
        <f>IF(女子申込一覧表!M74="","",女子申込一覧表!AR74)</f>
        <v/>
      </c>
      <c r="B172" t="str">
        <f>IF(A172="","",女子申込一覧表!BN74)</f>
        <v/>
      </c>
      <c r="C172" t="str">
        <f>IF(A172="","",女子申込一覧表!BO74)</f>
        <v/>
      </c>
      <c r="D172" t="str">
        <f>IF(A172="","",女子申込一覧表!AY74)</f>
        <v/>
      </c>
      <c r="E172" t="str">
        <f>IF(A172="","",女子申込一覧表!BP74)</f>
        <v/>
      </c>
      <c r="F172">
        <v>5</v>
      </c>
      <c r="G172" t="str">
        <f>IF(A172="","",女子申込一覧表!BV74)</f>
        <v/>
      </c>
      <c r="H172" t="str">
        <f>IF(A172="","",女子申込一覧表!BK74)</f>
        <v/>
      </c>
    </row>
    <row r="173" spans="1:8">
      <c r="A173" t="str">
        <f>IF(女子申込一覧表!M75="","",女子申込一覧表!AR75)</f>
        <v/>
      </c>
      <c r="B173" t="str">
        <f>IF(A173="","",女子申込一覧表!BN75)</f>
        <v/>
      </c>
      <c r="C173" t="str">
        <f>IF(A173="","",女子申込一覧表!BO75)</f>
        <v/>
      </c>
      <c r="D173" t="str">
        <f>IF(A173="","",女子申込一覧表!AY75)</f>
        <v/>
      </c>
      <c r="E173" t="str">
        <f>IF(A173="","",女子申込一覧表!BP75)</f>
        <v/>
      </c>
      <c r="F173">
        <v>5</v>
      </c>
      <c r="G173" t="str">
        <f>IF(A173="","",女子申込一覧表!BV75)</f>
        <v/>
      </c>
      <c r="H173" t="str">
        <f>IF(A173="","",女子申込一覧表!BK75)</f>
        <v/>
      </c>
    </row>
    <row r="174" spans="1:8">
      <c r="A174" t="str">
        <f>IF(女子申込一覧表!M76="","",女子申込一覧表!AR76)</f>
        <v/>
      </c>
      <c r="B174" t="str">
        <f>IF(A174="","",女子申込一覧表!BN76)</f>
        <v/>
      </c>
      <c r="C174" t="str">
        <f>IF(A174="","",女子申込一覧表!BO76)</f>
        <v/>
      </c>
      <c r="D174" t="str">
        <f>IF(A174="","",女子申込一覧表!AY76)</f>
        <v/>
      </c>
      <c r="E174" t="str">
        <f>IF(A174="","",女子申込一覧表!BP76)</f>
        <v/>
      </c>
      <c r="F174">
        <v>5</v>
      </c>
      <c r="G174" t="str">
        <f>IF(A174="","",女子申込一覧表!BV76)</f>
        <v/>
      </c>
      <c r="H174" t="str">
        <f>IF(A174="","",女子申込一覧表!BK76)</f>
        <v/>
      </c>
    </row>
    <row r="175" spans="1:8">
      <c r="A175" t="str">
        <f>IF(女子申込一覧表!M77="","",女子申込一覧表!AR77)</f>
        <v/>
      </c>
      <c r="B175" t="str">
        <f>IF(A175="","",女子申込一覧表!BN77)</f>
        <v/>
      </c>
      <c r="C175" t="str">
        <f>IF(A175="","",女子申込一覧表!BO77)</f>
        <v/>
      </c>
      <c r="D175" t="str">
        <f>IF(A175="","",女子申込一覧表!AY77)</f>
        <v/>
      </c>
      <c r="E175" t="str">
        <f>IF(A175="","",女子申込一覧表!BP77)</f>
        <v/>
      </c>
      <c r="F175">
        <v>5</v>
      </c>
      <c r="G175" t="str">
        <f>IF(A175="","",女子申込一覧表!BV77)</f>
        <v/>
      </c>
      <c r="H175" t="str">
        <f>IF(A175="","",女子申込一覧表!BK77)</f>
        <v/>
      </c>
    </row>
    <row r="176" spans="1:8">
      <c r="A176" t="str">
        <f>IF(女子申込一覧表!M78="","",女子申込一覧表!AR78)</f>
        <v/>
      </c>
      <c r="B176" t="str">
        <f>IF(A176="","",女子申込一覧表!BN78)</f>
        <v/>
      </c>
      <c r="C176" t="str">
        <f>IF(A176="","",女子申込一覧表!BO78)</f>
        <v/>
      </c>
      <c r="D176" t="str">
        <f>IF(A176="","",女子申込一覧表!AY78)</f>
        <v/>
      </c>
      <c r="E176" t="str">
        <f>IF(A176="","",女子申込一覧表!BP78)</f>
        <v/>
      </c>
      <c r="F176">
        <v>5</v>
      </c>
      <c r="G176" t="str">
        <f>IF(A176="","",女子申込一覧表!BV78)</f>
        <v/>
      </c>
      <c r="H176" t="str">
        <f>IF(A176="","",女子申込一覧表!BK78)</f>
        <v/>
      </c>
    </row>
    <row r="177" spans="1:8">
      <c r="A177" t="str">
        <f>IF(女子申込一覧表!M79="","",女子申込一覧表!AR79)</f>
        <v/>
      </c>
      <c r="B177" t="str">
        <f>IF(A177="","",女子申込一覧表!BN79)</f>
        <v/>
      </c>
      <c r="C177" t="str">
        <f>IF(A177="","",女子申込一覧表!BO79)</f>
        <v/>
      </c>
      <c r="D177" t="str">
        <f>IF(A177="","",女子申込一覧表!AY79)</f>
        <v/>
      </c>
      <c r="E177" t="str">
        <f>IF(A177="","",女子申込一覧表!BP79)</f>
        <v/>
      </c>
      <c r="F177">
        <v>5</v>
      </c>
      <c r="G177" t="str">
        <f>IF(A177="","",女子申込一覧表!BV79)</f>
        <v/>
      </c>
      <c r="H177" t="str">
        <f>IF(A177="","",女子申込一覧表!BK79)</f>
        <v/>
      </c>
    </row>
    <row r="178" spans="1:8">
      <c r="A178" t="str">
        <f>IF(女子申込一覧表!M80="","",女子申込一覧表!AR80)</f>
        <v/>
      </c>
      <c r="B178" t="str">
        <f>IF(A178="","",女子申込一覧表!BN80)</f>
        <v/>
      </c>
      <c r="C178" t="str">
        <f>IF(A178="","",女子申込一覧表!BO80)</f>
        <v/>
      </c>
      <c r="D178" t="str">
        <f>IF(A178="","",女子申込一覧表!AY80)</f>
        <v/>
      </c>
      <c r="E178" t="str">
        <f>IF(A178="","",女子申込一覧表!BP80)</f>
        <v/>
      </c>
      <c r="F178">
        <v>5</v>
      </c>
      <c r="G178" t="str">
        <f>IF(A178="","",女子申込一覧表!BV80)</f>
        <v/>
      </c>
      <c r="H178" t="str">
        <f>IF(A178="","",女子申込一覧表!BK80)</f>
        <v/>
      </c>
    </row>
    <row r="179" spans="1:8">
      <c r="A179" t="str">
        <f>IF(女子申込一覧表!M81="","",女子申込一覧表!AR81)</f>
        <v/>
      </c>
      <c r="B179" t="str">
        <f>IF(A179="","",女子申込一覧表!BN81)</f>
        <v/>
      </c>
      <c r="C179" t="str">
        <f>IF(A179="","",女子申込一覧表!BO81)</f>
        <v/>
      </c>
      <c r="D179" t="str">
        <f>IF(A179="","",女子申込一覧表!AY81)</f>
        <v/>
      </c>
      <c r="E179" t="str">
        <f>IF(A179="","",女子申込一覧表!BP81)</f>
        <v/>
      </c>
      <c r="F179">
        <v>5</v>
      </c>
      <c r="G179" t="str">
        <f>IF(A179="","",女子申込一覧表!BV81)</f>
        <v/>
      </c>
      <c r="H179" t="str">
        <f>IF(A179="","",女子申込一覧表!BK81)</f>
        <v/>
      </c>
    </row>
    <row r="180" spans="1:8">
      <c r="A180" t="str">
        <f>IF(女子申込一覧表!M82="","",女子申込一覧表!AR82)</f>
        <v/>
      </c>
      <c r="B180" t="str">
        <f>IF(A180="","",女子申込一覧表!BN82)</f>
        <v/>
      </c>
      <c r="C180" t="str">
        <f>IF(A180="","",女子申込一覧表!BO82)</f>
        <v/>
      </c>
      <c r="D180" t="str">
        <f>IF(A180="","",女子申込一覧表!AY82)</f>
        <v/>
      </c>
      <c r="E180" t="str">
        <f>IF(A180="","",女子申込一覧表!BP82)</f>
        <v/>
      </c>
      <c r="F180">
        <v>5</v>
      </c>
      <c r="G180" t="str">
        <f>IF(A180="","",女子申込一覧表!BV82)</f>
        <v/>
      </c>
      <c r="H180" t="str">
        <f>IF(A180="","",女子申込一覧表!BK82)</f>
        <v/>
      </c>
    </row>
    <row r="181" spans="1:8">
      <c r="A181" t="str">
        <f>IF(女子申込一覧表!M83="","",女子申込一覧表!AR83)</f>
        <v/>
      </c>
      <c r="B181" t="str">
        <f>IF(A181="","",女子申込一覧表!BN83)</f>
        <v/>
      </c>
      <c r="C181" t="str">
        <f>IF(A181="","",女子申込一覧表!BO83)</f>
        <v/>
      </c>
      <c r="D181" t="str">
        <f>IF(A181="","",女子申込一覧表!AY83)</f>
        <v/>
      </c>
      <c r="E181" t="str">
        <f>IF(A181="","",女子申込一覧表!BP83)</f>
        <v/>
      </c>
      <c r="F181">
        <v>5</v>
      </c>
      <c r="G181" t="str">
        <f>IF(A181="","",女子申込一覧表!BV83)</f>
        <v/>
      </c>
      <c r="H181" t="str">
        <f>IF(A181="","",女子申込一覧表!BK83)</f>
        <v/>
      </c>
    </row>
    <row r="182" spans="1:8">
      <c r="A182" t="str">
        <f>IF(女子申込一覧表!M84="","",女子申込一覧表!AR84)</f>
        <v/>
      </c>
      <c r="B182" t="str">
        <f>IF(A182="","",女子申込一覧表!BN84)</f>
        <v/>
      </c>
      <c r="C182" t="str">
        <f>IF(A182="","",女子申込一覧表!BO84)</f>
        <v/>
      </c>
      <c r="D182" t="str">
        <f>IF(A182="","",女子申込一覧表!AY84)</f>
        <v/>
      </c>
      <c r="E182" t="str">
        <f>IF(A182="","",女子申込一覧表!BP84)</f>
        <v/>
      </c>
      <c r="F182">
        <v>5</v>
      </c>
      <c r="G182" t="str">
        <f>IF(A182="","",女子申込一覧表!BV84)</f>
        <v/>
      </c>
      <c r="H182" t="str">
        <f>IF(A182="","",女子申込一覧表!BK84)</f>
        <v/>
      </c>
    </row>
    <row r="183" spans="1:8">
      <c r="A183" t="str">
        <f>IF(女子申込一覧表!M85="","",女子申込一覧表!AR85)</f>
        <v/>
      </c>
      <c r="B183" t="str">
        <f>IF(A183="","",女子申込一覧表!BN85)</f>
        <v/>
      </c>
      <c r="C183" t="str">
        <f>IF(A183="","",女子申込一覧表!BO85)</f>
        <v/>
      </c>
      <c r="D183" t="str">
        <f>IF(A183="","",女子申込一覧表!AY85)</f>
        <v/>
      </c>
      <c r="E183" t="str">
        <f>IF(A183="","",女子申込一覧表!BP85)</f>
        <v/>
      </c>
      <c r="F183">
        <v>5</v>
      </c>
      <c r="G183" t="str">
        <f>IF(A183="","",女子申込一覧表!BV85)</f>
        <v/>
      </c>
      <c r="H183" t="str">
        <f>IF(A183="","",女子申込一覧表!BK85)</f>
        <v/>
      </c>
    </row>
    <row r="184" spans="1:8">
      <c r="A184" t="str">
        <f>IF(女子申込一覧表!M86="","",女子申込一覧表!AR86)</f>
        <v/>
      </c>
      <c r="B184" t="str">
        <f>IF(A184="","",女子申込一覧表!BN86)</f>
        <v/>
      </c>
      <c r="C184" t="str">
        <f>IF(A184="","",女子申込一覧表!BO86)</f>
        <v/>
      </c>
      <c r="D184" t="str">
        <f>IF(A184="","",女子申込一覧表!AY86)</f>
        <v/>
      </c>
      <c r="E184" t="str">
        <f>IF(A184="","",女子申込一覧表!BP86)</f>
        <v/>
      </c>
      <c r="F184">
        <v>5</v>
      </c>
      <c r="G184" t="str">
        <f>IF(A184="","",女子申込一覧表!BV86)</f>
        <v/>
      </c>
      <c r="H184" t="str">
        <f>IF(A184="","",女子申込一覧表!BK86)</f>
        <v/>
      </c>
    </row>
    <row r="185" spans="1:8">
      <c r="A185" t="str">
        <f>IF(女子申込一覧表!M87="","",女子申込一覧表!AR87)</f>
        <v/>
      </c>
      <c r="B185" t="str">
        <f>IF(A185="","",女子申込一覧表!BN87)</f>
        <v/>
      </c>
      <c r="C185" t="str">
        <f>IF(A185="","",女子申込一覧表!BO87)</f>
        <v/>
      </c>
      <c r="D185" t="str">
        <f>IF(A185="","",女子申込一覧表!AY87)</f>
        <v/>
      </c>
      <c r="E185" t="str">
        <f>IF(A185="","",女子申込一覧表!BP87)</f>
        <v/>
      </c>
      <c r="F185">
        <v>5</v>
      </c>
      <c r="G185" t="str">
        <f>IF(A185="","",女子申込一覧表!BV87)</f>
        <v/>
      </c>
      <c r="H185" t="str">
        <f>IF(A185="","",女子申込一覧表!BK87)</f>
        <v/>
      </c>
    </row>
    <row r="186" spans="1:8">
      <c r="A186" t="str">
        <f>IF(女子申込一覧表!M88="","",女子申込一覧表!AR88)</f>
        <v/>
      </c>
      <c r="B186" t="str">
        <f>IF(A186="","",女子申込一覧表!BN88)</f>
        <v/>
      </c>
      <c r="C186" t="str">
        <f>IF(A186="","",女子申込一覧表!BO88)</f>
        <v/>
      </c>
      <c r="D186" t="str">
        <f>IF(A186="","",女子申込一覧表!AY88)</f>
        <v/>
      </c>
      <c r="E186" t="str">
        <f>IF(A186="","",女子申込一覧表!BP88)</f>
        <v/>
      </c>
      <c r="F186">
        <v>5</v>
      </c>
      <c r="G186" t="str">
        <f>IF(A186="","",女子申込一覧表!BV88)</f>
        <v/>
      </c>
      <c r="H186" t="str">
        <f>IF(A186="","",女子申込一覧表!BK88)</f>
        <v/>
      </c>
    </row>
    <row r="187" spans="1:8">
      <c r="A187" t="str">
        <f>IF(女子申込一覧表!M89="","",女子申込一覧表!AR89)</f>
        <v/>
      </c>
      <c r="B187" t="str">
        <f>IF(A187="","",女子申込一覧表!BN89)</f>
        <v/>
      </c>
      <c r="C187" t="str">
        <f>IF(A187="","",女子申込一覧表!BO89)</f>
        <v/>
      </c>
      <c r="D187" t="str">
        <f>IF(A187="","",女子申込一覧表!AY89)</f>
        <v/>
      </c>
      <c r="E187" t="str">
        <f>IF(A187="","",女子申込一覧表!BP89)</f>
        <v/>
      </c>
      <c r="F187">
        <v>5</v>
      </c>
      <c r="G187" t="str">
        <f>IF(A187="","",女子申込一覧表!BV89)</f>
        <v/>
      </c>
      <c r="H187" t="str">
        <f>IF(A187="","",女子申込一覧表!BK89)</f>
        <v/>
      </c>
    </row>
    <row r="188" spans="1:8">
      <c r="A188" t="str">
        <f>IF(女子申込一覧表!M90="","",女子申込一覧表!AR90)</f>
        <v/>
      </c>
      <c r="B188" t="str">
        <f>IF(A188="","",女子申込一覧表!BN90)</f>
        <v/>
      </c>
      <c r="C188" t="str">
        <f>IF(A188="","",女子申込一覧表!BO90)</f>
        <v/>
      </c>
      <c r="D188" t="str">
        <f>IF(A188="","",女子申込一覧表!AY90)</f>
        <v/>
      </c>
      <c r="E188" t="str">
        <f>IF(A188="","",女子申込一覧表!BP90)</f>
        <v/>
      </c>
      <c r="F188">
        <v>5</v>
      </c>
      <c r="G188" t="str">
        <f>IF(A188="","",女子申込一覧表!BV90)</f>
        <v/>
      </c>
      <c r="H188" t="str">
        <f>IF(A188="","",女子申込一覧表!BK90)</f>
        <v/>
      </c>
    </row>
    <row r="189" spans="1:8">
      <c r="A189" t="str">
        <f>IF(女子申込一覧表!M91="","",女子申込一覧表!AR91)</f>
        <v/>
      </c>
      <c r="B189" t="str">
        <f>IF(A189="","",女子申込一覧表!BN91)</f>
        <v/>
      </c>
      <c r="C189" t="str">
        <f>IF(A189="","",女子申込一覧表!BO91)</f>
        <v/>
      </c>
      <c r="D189" t="str">
        <f>IF(A189="","",女子申込一覧表!AY91)</f>
        <v/>
      </c>
      <c r="E189" t="str">
        <f>IF(A189="","",女子申込一覧表!BP91)</f>
        <v/>
      </c>
      <c r="F189">
        <v>5</v>
      </c>
      <c r="G189" t="str">
        <f>IF(A189="","",女子申込一覧表!BV91)</f>
        <v/>
      </c>
      <c r="H189" t="str">
        <f>IF(A189="","",女子申込一覧表!BK91)</f>
        <v/>
      </c>
    </row>
    <row r="190" spans="1:8">
      <c r="A190" t="str">
        <f>IF(女子申込一覧表!M92="","",女子申込一覧表!AR92)</f>
        <v/>
      </c>
      <c r="B190" t="str">
        <f>IF(A190="","",女子申込一覧表!BN92)</f>
        <v/>
      </c>
      <c r="C190" t="str">
        <f>IF(A190="","",女子申込一覧表!BO92)</f>
        <v/>
      </c>
      <c r="D190" t="str">
        <f>IF(A190="","",女子申込一覧表!AY92)</f>
        <v/>
      </c>
      <c r="E190" t="str">
        <f>IF(A190="","",女子申込一覧表!BP92)</f>
        <v/>
      </c>
      <c r="F190">
        <v>5</v>
      </c>
      <c r="G190" t="str">
        <f>IF(A190="","",女子申込一覧表!BV92)</f>
        <v/>
      </c>
      <c r="H190" t="str">
        <f>IF(A190="","",女子申込一覧表!BK92)</f>
        <v/>
      </c>
    </row>
    <row r="191" spans="1:8">
      <c r="A191" t="str">
        <f>IF(女子申込一覧表!M93="","",女子申込一覧表!AR93)</f>
        <v/>
      </c>
      <c r="B191" t="str">
        <f>IF(A191="","",女子申込一覧表!BN93)</f>
        <v/>
      </c>
      <c r="C191" t="str">
        <f>IF(A191="","",女子申込一覧表!BO93)</f>
        <v/>
      </c>
      <c r="D191" t="str">
        <f>IF(A191="","",女子申込一覧表!AY93)</f>
        <v/>
      </c>
      <c r="E191" t="str">
        <f>IF(A191="","",女子申込一覧表!BP93)</f>
        <v/>
      </c>
      <c r="F191">
        <v>5</v>
      </c>
      <c r="G191" t="str">
        <f>IF(A191="","",女子申込一覧表!BV93)</f>
        <v/>
      </c>
      <c r="H191" t="str">
        <f>IF(A191="","",女子申込一覧表!BK93)</f>
        <v/>
      </c>
    </row>
    <row r="192" spans="1:8">
      <c r="A192" t="str">
        <f>IF(女子申込一覧表!M94="","",女子申込一覧表!AR94)</f>
        <v/>
      </c>
      <c r="B192" t="str">
        <f>IF(A192="","",女子申込一覧表!BN94)</f>
        <v/>
      </c>
      <c r="C192" t="str">
        <f>IF(A192="","",女子申込一覧表!BO94)</f>
        <v/>
      </c>
      <c r="D192" t="str">
        <f>IF(A192="","",女子申込一覧表!AY94)</f>
        <v/>
      </c>
      <c r="E192" t="str">
        <f>IF(A192="","",女子申込一覧表!BP94)</f>
        <v/>
      </c>
      <c r="F192">
        <v>5</v>
      </c>
      <c r="G192" t="str">
        <f>IF(A192="","",女子申込一覧表!BV94)</f>
        <v/>
      </c>
      <c r="H192" t="str">
        <f>IF(A192="","",女子申込一覧表!BK94)</f>
        <v/>
      </c>
    </row>
    <row r="193" spans="1:8">
      <c r="A193" t="str">
        <f>IF(女子申込一覧表!M95="","",女子申込一覧表!AR95)</f>
        <v/>
      </c>
      <c r="B193" t="str">
        <f>IF(A193="","",女子申込一覧表!BN95)</f>
        <v/>
      </c>
      <c r="C193" t="str">
        <f>IF(A193="","",女子申込一覧表!BO95)</f>
        <v/>
      </c>
      <c r="D193" t="str">
        <f>IF(A193="","",女子申込一覧表!AY95)</f>
        <v/>
      </c>
      <c r="E193" t="str">
        <f>IF(A193="","",女子申込一覧表!BP95)</f>
        <v/>
      </c>
      <c r="F193">
        <v>5</v>
      </c>
      <c r="G193" t="str">
        <f>IF(A193="","",女子申込一覧表!BV95)</f>
        <v/>
      </c>
      <c r="H193" t="str">
        <f>IF(A193="","",女子申込一覧表!BK95)</f>
        <v/>
      </c>
    </row>
    <row r="194" spans="1:8">
      <c r="A194" t="str">
        <f>IF(女子申込一覧表!M96="","",女子申込一覧表!AR96)</f>
        <v/>
      </c>
      <c r="B194" t="str">
        <f>IF(A194="","",女子申込一覧表!BN96)</f>
        <v/>
      </c>
      <c r="C194" t="str">
        <f>IF(A194="","",女子申込一覧表!BO96)</f>
        <v/>
      </c>
      <c r="D194" t="str">
        <f>IF(A194="","",女子申込一覧表!AY96)</f>
        <v/>
      </c>
      <c r="E194" t="str">
        <f>IF(A194="","",女子申込一覧表!BP96)</f>
        <v/>
      </c>
      <c r="F194">
        <v>5</v>
      </c>
      <c r="G194" t="str">
        <f>IF(A194="","",女子申込一覧表!BV96)</f>
        <v/>
      </c>
      <c r="H194" t="str">
        <f>IF(A194="","",女子申込一覧表!BK96)</f>
        <v/>
      </c>
    </row>
    <row r="195" spans="1:8">
      <c r="A195" t="str">
        <f>IF(女子申込一覧表!M97="","",女子申込一覧表!AR97)</f>
        <v/>
      </c>
      <c r="B195" t="str">
        <f>IF(A195="","",女子申込一覧表!BN97)</f>
        <v/>
      </c>
      <c r="C195" t="str">
        <f>IF(A195="","",女子申込一覧表!BO97)</f>
        <v/>
      </c>
      <c r="D195" t="str">
        <f>IF(A195="","",女子申込一覧表!AY97)</f>
        <v/>
      </c>
      <c r="E195" t="str">
        <f>IF(A195="","",女子申込一覧表!BP97)</f>
        <v/>
      </c>
      <c r="F195">
        <v>5</v>
      </c>
      <c r="G195" t="str">
        <f>IF(A195="","",女子申込一覧表!BV97)</f>
        <v/>
      </c>
      <c r="H195" t="str">
        <f>IF(A195="","",女子申込一覧表!BK97)</f>
        <v/>
      </c>
    </row>
    <row r="196" spans="1:8">
      <c r="A196" t="str">
        <f>IF(女子申込一覧表!M98="","",女子申込一覧表!AR98)</f>
        <v/>
      </c>
      <c r="B196" t="str">
        <f>IF(A196="","",女子申込一覧表!BN98)</f>
        <v/>
      </c>
      <c r="C196" t="str">
        <f>IF(A196="","",女子申込一覧表!BO98)</f>
        <v/>
      </c>
      <c r="D196" t="str">
        <f>IF(A196="","",女子申込一覧表!AY98)</f>
        <v/>
      </c>
      <c r="E196" t="str">
        <f>IF(A196="","",女子申込一覧表!BP98)</f>
        <v/>
      </c>
      <c r="F196">
        <v>5</v>
      </c>
      <c r="G196" t="str">
        <f>IF(A196="","",女子申込一覧表!BV98)</f>
        <v/>
      </c>
      <c r="H196" t="str">
        <f>IF(A196="","",女子申込一覧表!BK98)</f>
        <v/>
      </c>
    </row>
    <row r="197" spans="1:8">
      <c r="A197" t="str">
        <f>IF(女子申込一覧表!M99="","",女子申込一覧表!AR99)</f>
        <v/>
      </c>
      <c r="B197" t="str">
        <f>IF(A197="","",女子申込一覧表!BN99)</f>
        <v/>
      </c>
      <c r="C197" t="str">
        <f>IF(A197="","",女子申込一覧表!BO99)</f>
        <v/>
      </c>
      <c r="D197" t="str">
        <f>IF(A197="","",女子申込一覧表!AY99)</f>
        <v/>
      </c>
      <c r="E197" t="str">
        <f>IF(A197="","",女子申込一覧表!BP99)</f>
        <v/>
      </c>
      <c r="F197">
        <v>5</v>
      </c>
      <c r="G197" t="str">
        <f>IF(A197="","",女子申込一覧表!BV99)</f>
        <v/>
      </c>
      <c r="H197" t="str">
        <f>IF(A197="","",女子申込一覧表!BK99)</f>
        <v/>
      </c>
    </row>
    <row r="198" spans="1:8">
      <c r="A198" t="str">
        <f>IF(女子申込一覧表!M100="","",女子申込一覧表!AR100)</f>
        <v/>
      </c>
      <c r="B198" t="str">
        <f>IF(A198="","",女子申込一覧表!BN100)</f>
        <v/>
      </c>
      <c r="C198" t="str">
        <f>IF(A198="","",女子申込一覧表!BO100)</f>
        <v/>
      </c>
      <c r="D198" t="str">
        <f>IF(A198="","",女子申込一覧表!AY100)</f>
        <v/>
      </c>
      <c r="E198" t="str">
        <f>IF(A198="","",女子申込一覧表!BP100)</f>
        <v/>
      </c>
      <c r="F198">
        <v>5</v>
      </c>
      <c r="G198" t="str">
        <f>IF(A198="","",女子申込一覧表!BV100)</f>
        <v/>
      </c>
      <c r="H198" t="str">
        <f>IF(A198="","",女子申込一覧表!BK100)</f>
        <v/>
      </c>
    </row>
    <row r="199" spans="1:8">
      <c r="A199" t="str">
        <f>IF(女子申込一覧表!M101="","",女子申込一覧表!AR101)</f>
        <v/>
      </c>
      <c r="B199" t="str">
        <f>IF(A199="","",女子申込一覧表!BN101)</f>
        <v/>
      </c>
      <c r="C199" t="str">
        <f>IF(A199="","",女子申込一覧表!BO101)</f>
        <v/>
      </c>
      <c r="D199" t="str">
        <f>IF(A199="","",女子申込一覧表!AY101)</f>
        <v/>
      </c>
      <c r="E199" t="str">
        <f>IF(A199="","",女子申込一覧表!BP101)</f>
        <v/>
      </c>
      <c r="F199">
        <v>5</v>
      </c>
      <c r="G199" t="str">
        <f>IF(A199="","",女子申込一覧表!BV101)</f>
        <v/>
      </c>
      <c r="H199" t="str">
        <f>IF(A199="","",女子申込一覧表!BK101)</f>
        <v/>
      </c>
    </row>
    <row r="200" spans="1:8">
      <c r="A200" t="str">
        <f>IF(女子申込一覧表!M102="","",女子申込一覧表!AR102)</f>
        <v/>
      </c>
      <c r="B200" t="str">
        <f>IF(A200="","",女子申込一覧表!BN102)</f>
        <v/>
      </c>
      <c r="C200" t="str">
        <f>IF(A200="","",女子申込一覧表!BO102)</f>
        <v/>
      </c>
      <c r="D200" t="str">
        <f>IF(A200="","",女子申込一覧表!AY102)</f>
        <v/>
      </c>
      <c r="E200" t="str">
        <f>IF(A200="","",女子申込一覧表!BP102)</f>
        <v/>
      </c>
      <c r="F200">
        <v>5</v>
      </c>
      <c r="G200" t="str">
        <f>IF(A200="","",女子申込一覧表!BV102)</f>
        <v/>
      </c>
      <c r="H200" t="str">
        <f>IF(A200="","",女子申込一覧表!BK102)</f>
        <v/>
      </c>
    </row>
    <row r="201" spans="1:8">
      <c r="A201" t="str">
        <f>IF(女子申込一覧表!M103="","",女子申込一覧表!AR103)</f>
        <v/>
      </c>
      <c r="B201" t="str">
        <f>IF(A201="","",女子申込一覧表!BN103)</f>
        <v/>
      </c>
      <c r="C201" t="str">
        <f>IF(A201="","",女子申込一覧表!BO103)</f>
        <v/>
      </c>
      <c r="D201" t="str">
        <f>IF(A201="","",女子申込一覧表!AY103)</f>
        <v/>
      </c>
      <c r="E201" t="str">
        <f>IF(A201="","",女子申込一覧表!BP103)</f>
        <v/>
      </c>
      <c r="F201">
        <v>5</v>
      </c>
      <c r="G201" t="str">
        <f>IF(A201="","",女子申込一覧表!BV103)</f>
        <v/>
      </c>
      <c r="H201" t="str">
        <f>IF(A201="","",女子申込一覧表!BK103)</f>
        <v/>
      </c>
    </row>
    <row r="202" spans="1:8">
      <c r="A202" t="str">
        <f>IF(女子申込一覧表!M104="","",女子申込一覧表!AR104)</f>
        <v/>
      </c>
      <c r="B202" t="str">
        <f>IF(A202="","",女子申込一覧表!BN104)</f>
        <v/>
      </c>
      <c r="C202" t="str">
        <f>IF(A202="","",女子申込一覧表!BO104)</f>
        <v/>
      </c>
      <c r="D202" t="str">
        <f>IF(A202="","",女子申込一覧表!AY104)</f>
        <v/>
      </c>
      <c r="E202" t="str">
        <f>IF(A202="","",女子申込一覧表!BP104)</f>
        <v/>
      </c>
      <c r="F202">
        <v>5</v>
      </c>
      <c r="G202" t="str">
        <f>IF(A202="","",女子申込一覧表!BV104)</f>
        <v/>
      </c>
      <c r="H202" t="str">
        <f>IF(A202="","",女子申込一覧表!BK104)</f>
        <v/>
      </c>
    </row>
    <row r="203" spans="1:8">
      <c r="A203" s="52" t="str">
        <f>IF(女子申込一覧表!M105="","",女子申込一覧表!AR105)</f>
        <v/>
      </c>
      <c r="B203" s="52" t="str">
        <f>IF(A203="","",女子申込一覧表!BN105)</f>
        <v/>
      </c>
      <c r="C203" s="52" t="str">
        <f>IF(A203="","",女子申込一覧表!BO105)</f>
        <v/>
      </c>
      <c r="D203" s="52" t="str">
        <f>IF(A203="","",女子申込一覧表!AY105)</f>
        <v/>
      </c>
      <c r="E203" s="52" t="str">
        <f>IF(A203="","",女子申込一覧表!BP105)</f>
        <v/>
      </c>
      <c r="F203" s="52">
        <v>5</v>
      </c>
      <c r="G203" s="52" t="str">
        <f>IF(A203="","",女子申込一覧表!BV105)</f>
        <v/>
      </c>
      <c r="H203" s="52" t="str">
        <f>IF(A203="","",女子申込一覧表!BK105)</f>
        <v/>
      </c>
    </row>
    <row r="204" spans="1:8">
      <c r="A204" t="str">
        <f>IF(男子申込一覧表!P6="","",男子申込一覧表!AR6)</f>
        <v/>
      </c>
      <c r="B204" t="str">
        <f>IF(A204="","",男子申込一覧表!BQ6)</f>
        <v/>
      </c>
      <c r="C204" t="str">
        <f>IF(A204="","",男子申込一覧表!BR6)</f>
        <v/>
      </c>
      <c r="D204" t="str">
        <f>IF(A204="","",男子申込一覧表!AY6)</f>
        <v/>
      </c>
      <c r="E204" t="str">
        <f>IF(A204="","",男子申込一覧表!BS6)</f>
        <v/>
      </c>
      <c r="F204">
        <v>0</v>
      </c>
      <c r="G204" t="str">
        <f>IF(A204="","",男子申込一覧表!BW6)</f>
        <v/>
      </c>
      <c r="H204" t="str">
        <f>IF(A204="","",男子申込一覧表!BL6)</f>
        <v/>
      </c>
    </row>
    <row r="205" spans="1:8">
      <c r="A205" t="str">
        <f>IF(男子申込一覧表!P7="","",男子申込一覧表!AR7)</f>
        <v/>
      </c>
      <c r="B205" t="str">
        <f>IF(A205="","",男子申込一覧表!BQ7)</f>
        <v/>
      </c>
      <c r="C205" t="str">
        <f>IF(A205="","",男子申込一覧表!BR7)</f>
        <v/>
      </c>
      <c r="D205" t="str">
        <f>IF(A205="","",男子申込一覧表!AY7)</f>
        <v/>
      </c>
      <c r="E205" t="str">
        <f>IF(A205="","",男子申込一覧表!BS7)</f>
        <v/>
      </c>
      <c r="F205">
        <v>0</v>
      </c>
      <c r="G205" t="str">
        <f>IF(A205="","",男子申込一覧表!BW7)</f>
        <v/>
      </c>
      <c r="H205" t="str">
        <f>IF(A205="","",男子申込一覧表!BL7)</f>
        <v/>
      </c>
    </row>
    <row r="206" spans="1:8">
      <c r="A206" t="str">
        <f>IF(男子申込一覧表!P8="","",男子申込一覧表!AR8)</f>
        <v/>
      </c>
      <c r="B206" t="str">
        <f>IF(A206="","",男子申込一覧表!BQ8)</f>
        <v/>
      </c>
      <c r="C206" t="str">
        <f>IF(A206="","",男子申込一覧表!BR8)</f>
        <v/>
      </c>
      <c r="D206" t="str">
        <f>IF(A206="","",男子申込一覧表!AY8)</f>
        <v/>
      </c>
      <c r="E206" t="str">
        <f>IF(A206="","",男子申込一覧表!BS8)</f>
        <v/>
      </c>
      <c r="F206">
        <v>0</v>
      </c>
      <c r="G206" t="str">
        <f>IF(A206="","",男子申込一覧表!BW8)</f>
        <v/>
      </c>
      <c r="H206" t="str">
        <f>IF(A206="","",男子申込一覧表!BL8)</f>
        <v/>
      </c>
    </row>
    <row r="207" spans="1:8">
      <c r="A207" t="str">
        <f>IF(男子申込一覧表!P9="","",男子申込一覧表!AR9)</f>
        <v/>
      </c>
      <c r="B207" t="str">
        <f>IF(A207="","",男子申込一覧表!BQ9)</f>
        <v/>
      </c>
      <c r="C207" t="str">
        <f>IF(A207="","",男子申込一覧表!BR9)</f>
        <v/>
      </c>
      <c r="D207" t="str">
        <f>IF(A207="","",男子申込一覧表!AY9)</f>
        <v/>
      </c>
      <c r="E207" t="str">
        <f>IF(A207="","",男子申込一覧表!BS9)</f>
        <v/>
      </c>
      <c r="F207">
        <v>0</v>
      </c>
      <c r="G207" t="str">
        <f>IF(A207="","",男子申込一覧表!BW9)</f>
        <v/>
      </c>
      <c r="H207" t="str">
        <f>IF(A207="","",男子申込一覧表!BL9)</f>
        <v/>
      </c>
    </row>
    <row r="208" spans="1:8">
      <c r="A208" t="str">
        <f>IF(男子申込一覧表!P10="","",男子申込一覧表!AR10)</f>
        <v/>
      </c>
      <c r="B208" t="str">
        <f>IF(A208="","",男子申込一覧表!BQ10)</f>
        <v/>
      </c>
      <c r="C208" t="str">
        <f>IF(A208="","",男子申込一覧表!BR10)</f>
        <v/>
      </c>
      <c r="D208" t="str">
        <f>IF(A208="","",男子申込一覧表!AY10)</f>
        <v/>
      </c>
      <c r="E208" t="str">
        <f>IF(A208="","",男子申込一覧表!BS10)</f>
        <v/>
      </c>
      <c r="F208">
        <v>0</v>
      </c>
      <c r="G208" t="str">
        <f>IF(A208="","",男子申込一覧表!BW10)</f>
        <v/>
      </c>
      <c r="H208" t="str">
        <f>IF(A208="","",男子申込一覧表!BL10)</f>
        <v/>
      </c>
    </row>
    <row r="209" spans="1:8">
      <c r="A209" t="str">
        <f>IF(男子申込一覧表!P11="","",男子申込一覧表!AR11)</f>
        <v/>
      </c>
      <c r="B209" t="str">
        <f>IF(A209="","",男子申込一覧表!BQ11)</f>
        <v/>
      </c>
      <c r="C209" t="str">
        <f>IF(A209="","",男子申込一覧表!BR11)</f>
        <v/>
      </c>
      <c r="D209" t="str">
        <f>IF(A209="","",男子申込一覧表!AY11)</f>
        <v/>
      </c>
      <c r="E209" t="str">
        <f>IF(A209="","",男子申込一覧表!BS11)</f>
        <v/>
      </c>
      <c r="F209">
        <v>0</v>
      </c>
      <c r="G209" t="str">
        <f>IF(A209="","",男子申込一覧表!BW11)</f>
        <v/>
      </c>
      <c r="H209" t="str">
        <f>IF(A209="","",男子申込一覧表!BL11)</f>
        <v/>
      </c>
    </row>
    <row r="210" spans="1:8">
      <c r="A210" t="str">
        <f>IF(男子申込一覧表!P12="","",男子申込一覧表!AR12)</f>
        <v/>
      </c>
      <c r="B210" t="str">
        <f>IF(A210="","",男子申込一覧表!BQ12)</f>
        <v/>
      </c>
      <c r="C210" t="str">
        <f>IF(A210="","",男子申込一覧表!BR12)</f>
        <v/>
      </c>
      <c r="D210" t="str">
        <f>IF(A210="","",男子申込一覧表!AY12)</f>
        <v/>
      </c>
      <c r="E210" t="str">
        <f>IF(A210="","",男子申込一覧表!BS12)</f>
        <v/>
      </c>
      <c r="F210">
        <v>0</v>
      </c>
      <c r="G210" t="str">
        <f>IF(A210="","",男子申込一覧表!BW12)</f>
        <v/>
      </c>
      <c r="H210" t="str">
        <f>IF(A210="","",男子申込一覧表!BL12)</f>
        <v/>
      </c>
    </row>
    <row r="211" spans="1:8">
      <c r="A211" t="str">
        <f>IF(男子申込一覧表!P13="","",男子申込一覧表!AR13)</f>
        <v/>
      </c>
      <c r="B211" t="str">
        <f>IF(A211="","",男子申込一覧表!BQ13)</f>
        <v/>
      </c>
      <c r="C211" t="str">
        <f>IF(A211="","",男子申込一覧表!BR13)</f>
        <v/>
      </c>
      <c r="D211" t="str">
        <f>IF(A211="","",男子申込一覧表!AY13)</f>
        <v/>
      </c>
      <c r="E211" t="str">
        <f>IF(A211="","",男子申込一覧表!BS13)</f>
        <v/>
      </c>
      <c r="F211">
        <v>0</v>
      </c>
      <c r="G211" t="str">
        <f>IF(A211="","",男子申込一覧表!BW13)</f>
        <v/>
      </c>
      <c r="H211" t="str">
        <f>IF(A211="","",男子申込一覧表!BL13)</f>
        <v/>
      </c>
    </row>
    <row r="212" spans="1:8">
      <c r="A212" t="str">
        <f>IF(男子申込一覧表!P14="","",男子申込一覧表!AR14)</f>
        <v/>
      </c>
      <c r="B212" t="str">
        <f>IF(A212="","",男子申込一覧表!BQ14)</f>
        <v/>
      </c>
      <c r="C212" t="str">
        <f>IF(A212="","",男子申込一覧表!BR14)</f>
        <v/>
      </c>
      <c r="D212" t="str">
        <f>IF(A212="","",男子申込一覧表!AY14)</f>
        <v/>
      </c>
      <c r="E212" t="str">
        <f>IF(A212="","",男子申込一覧表!BS14)</f>
        <v/>
      </c>
      <c r="F212">
        <v>0</v>
      </c>
      <c r="G212" t="str">
        <f>IF(A212="","",男子申込一覧表!BW14)</f>
        <v/>
      </c>
      <c r="H212" t="str">
        <f>IF(A212="","",男子申込一覧表!BL14)</f>
        <v/>
      </c>
    </row>
    <row r="213" spans="1:8">
      <c r="A213" t="str">
        <f>IF(男子申込一覧表!P15="","",男子申込一覧表!AR15)</f>
        <v/>
      </c>
      <c r="B213" t="str">
        <f>IF(A213="","",男子申込一覧表!BQ15)</f>
        <v/>
      </c>
      <c r="C213" t="str">
        <f>IF(A213="","",男子申込一覧表!BR15)</f>
        <v/>
      </c>
      <c r="D213" t="str">
        <f>IF(A213="","",男子申込一覧表!AY15)</f>
        <v/>
      </c>
      <c r="E213" t="str">
        <f>IF(A213="","",男子申込一覧表!BS15)</f>
        <v/>
      </c>
      <c r="F213">
        <v>0</v>
      </c>
      <c r="G213" t="str">
        <f>IF(A213="","",男子申込一覧表!BW15)</f>
        <v/>
      </c>
      <c r="H213" t="str">
        <f>IF(A213="","",男子申込一覧表!BL15)</f>
        <v/>
      </c>
    </row>
    <row r="214" spans="1:8">
      <c r="A214" t="str">
        <f>IF(男子申込一覧表!P16="","",男子申込一覧表!AR16)</f>
        <v/>
      </c>
      <c r="B214" t="str">
        <f>IF(A214="","",男子申込一覧表!BQ16)</f>
        <v/>
      </c>
      <c r="C214" t="str">
        <f>IF(A214="","",男子申込一覧表!BR16)</f>
        <v/>
      </c>
      <c r="D214" t="str">
        <f>IF(A214="","",男子申込一覧表!AY16)</f>
        <v/>
      </c>
      <c r="E214" t="str">
        <f>IF(A214="","",男子申込一覧表!BS16)</f>
        <v/>
      </c>
      <c r="F214">
        <v>0</v>
      </c>
      <c r="G214" t="str">
        <f>IF(A214="","",男子申込一覧表!BW16)</f>
        <v/>
      </c>
      <c r="H214" t="str">
        <f>IF(A214="","",男子申込一覧表!BL16)</f>
        <v/>
      </c>
    </row>
    <row r="215" spans="1:8">
      <c r="A215" t="str">
        <f>IF(男子申込一覧表!P17="","",男子申込一覧表!AR17)</f>
        <v/>
      </c>
      <c r="B215" t="str">
        <f>IF(A215="","",男子申込一覧表!BQ17)</f>
        <v/>
      </c>
      <c r="C215" t="str">
        <f>IF(A215="","",男子申込一覧表!BR17)</f>
        <v/>
      </c>
      <c r="D215" t="str">
        <f>IF(A215="","",男子申込一覧表!AY17)</f>
        <v/>
      </c>
      <c r="E215" t="str">
        <f>IF(A215="","",男子申込一覧表!BS17)</f>
        <v/>
      </c>
      <c r="F215">
        <v>0</v>
      </c>
      <c r="G215" t="str">
        <f>IF(A215="","",男子申込一覧表!BW17)</f>
        <v/>
      </c>
      <c r="H215" t="str">
        <f>IF(A215="","",男子申込一覧表!BL17)</f>
        <v/>
      </c>
    </row>
    <row r="216" spans="1:8">
      <c r="A216" t="str">
        <f>IF(男子申込一覧表!P18="","",男子申込一覧表!AR18)</f>
        <v/>
      </c>
      <c r="B216" t="str">
        <f>IF(A216="","",男子申込一覧表!BQ18)</f>
        <v/>
      </c>
      <c r="C216" t="str">
        <f>IF(A216="","",男子申込一覧表!BR18)</f>
        <v/>
      </c>
      <c r="D216" t="str">
        <f>IF(A216="","",男子申込一覧表!AY18)</f>
        <v/>
      </c>
      <c r="E216" t="str">
        <f>IF(A216="","",男子申込一覧表!BS18)</f>
        <v/>
      </c>
      <c r="F216">
        <v>0</v>
      </c>
      <c r="G216" t="str">
        <f>IF(A216="","",男子申込一覧表!BW18)</f>
        <v/>
      </c>
      <c r="H216" t="str">
        <f>IF(A216="","",男子申込一覧表!BL18)</f>
        <v/>
      </c>
    </row>
    <row r="217" spans="1:8">
      <c r="A217" t="str">
        <f>IF(男子申込一覧表!P19="","",男子申込一覧表!AR19)</f>
        <v/>
      </c>
      <c r="B217" t="str">
        <f>IF(A217="","",男子申込一覧表!BQ19)</f>
        <v/>
      </c>
      <c r="C217" t="str">
        <f>IF(A217="","",男子申込一覧表!BR19)</f>
        <v/>
      </c>
      <c r="D217" t="str">
        <f>IF(A217="","",男子申込一覧表!AY19)</f>
        <v/>
      </c>
      <c r="E217" t="str">
        <f>IF(A217="","",男子申込一覧表!BS19)</f>
        <v/>
      </c>
      <c r="F217">
        <v>0</v>
      </c>
      <c r="G217" t="str">
        <f>IF(A217="","",男子申込一覧表!BW19)</f>
        <v/>
      </c>
      <c r="H217" t="str">
        <f>IF(A217="","",男子申込一覧表!BL19)</f>
        <v/>
      </c>
    </row>
    <row r="218" spans="1:8">
      <c r="A218" t="str">
        <f>IF(男子申込一覧表!P20="","",男子申込一覧表!AR20)</f>
        <v/>
      </c>
      <c r="B218" t="str">
        <f>IF(A218="","",男子申込一覧表!BQ20)</f>
        <v/>
      </c>
      <c r="C218" t="str">
        <f>IF(A218="","",男子申込一覧表!BR20)</f>
        <v/>
      </c>
      <c r="D218" t="str">
        <f>IF(A218="","",男子申込一覧表!AY20)</f>
        <v/>
      </c>
      <c r="E218" t="str">
        <f>IF(A218="","",男子申込一覧表!BS20)</f>
        <v/>
      </c>
      <c r="F218">
        <v>0</v>
      </c>
      <c r="G218" t="str">
        <f>IF(A218="","",男子申込一覧表!BW20)</f>
        <v/>
      </c>
      <c r="H218" t="str">
        <f>IF(A218="","",男子申込一覧表!BL20)</f>
        <v/>
      </c>
    </row>
    <row r="219" spans="1:8">
      <c r="A219" t="str">
        <f>IF(男子申込一覧表!P21="","",男子申込一覧表!AR21)</f>
        <v/>
      </c>
      <c r="B219" t="str">
        <f>IF(A219="","",男子申込一覧表!BQ21)</f>
        <v/>
      </c>
      <c r="C219" t="str">
        <f>IF(A219="","",男子申込一覧表!BR21)</f>
        <v/>
      </c>
      <c r="D219" t="str">
        <f>IF(A219="","",男子申込一覧表!AY21)</f>
        <v/>
      </c>
      <c r="E219" t="str">
        <f>IF(A219="","",男子申込一覧表!BS21)</f>
        <v/>
      </c>
      <c r="F219">
        <v>0</v>
      </c>
      <c r="G219" t="str">
        <f>IF(A219="","",男子申込一覧表!BW21)</f>
        <v/>
      </c>
      <c r="H219" t="str">
        <f>IF(A219="","",男子申込一覧表!BL21)</f>
        <v/>
      </c>
    </row>
    <row r="220" spans="1:8">
      <c r="A220" t="str">
        <f>IF(男子申込一覧表!P22="","",男子申込一覧表!AR22)</f>
        <v/>
      </c>
      <c r="B220" t="str">
        <f>IF(A220="","",男子申込一覧表!BQ22)</f>
        <v/>
      </c>
      <c r="C220" t="str">
        <f>IF(A220="","",男子申込一覧表!BR22)</f>
        <v/>
      </c>
      <c r="D220" t="str">
        <f>IF(A220="","",男子申込一覧表!AY22)</f>
        <v/>
      </c>
      <c r="E220" t="str">
        <f>IF(A220="","",男子申込一覧表!BS22)</f>
        <v/>
      </c>
      <c r="F220">
        <v>0</v>
      </c>
      <c r="G220" t="str">
        <f>IF(A220="","",男子申込一覧表!BW22)</f>
        <v/>
      </c>
      <c r="H220" t="str">
        <f>IF(A220="","",男子申込一覧表!BL22)</f>
        <v/>
      </c>
    </row>
    <row r="221" spans="1:8">
      <c r="A221" t="str">
        <f>IF(男子申込一覧表!P23="","",男子申込一覧表!AR23)</f>
        <v/>
      </c>
      <c r="B221" t="str">
        <f>IF(A221="","",男子申込一覧表!BQ23)</f>
        <v/>
      </c>
      <c r="C221" t="str">
        <f>IF(A221="","",男子申込一覧表!BR23)</f>
        <v/>
      </c>
      <c r="D221" t="str">
        <f>IF(A221="","",男子申込一覧表!AY23)</f>
        <v/>
      </c>
      <c r="E221" t="str">
        <f>IF(A221="","",男子申込一覧表!BS23)</f>
        <v/>
      </c>
      <c r="F221">
        <v>0</v>
      </c>
      <c r="G221" t="str">
        <f>IF(A221="","",男子申込一覧表!BW23)</f>
        <v/>
      </c>
      <c r="H221" t="str">
        <f>IF(A221="","",男子申込一覧表!BL23)</f>
        <v/>
      </c>
    </row>
    <row r="222" spans="1:8">
      <c r="A222" t="str">
        <f>IF(男子申込一覧表!P24="","",男子申込一覧表!AR24)</f>
        <v/>
      </c>
      <c r="B222" t="str">
        <f>IF(A222="","",男子申込一覧表!BQ24)</f>
        <v/>
      </c>
      <c r="C222" t="str">
        <f>IF(A222="","",男子申込一覧表!BR24)</f>
        <v/>
      </c>
      <c r="D222" t="str">
        <f>IF(A222="","",男子申込一覧表!AY24)</f>
        <v/>
      </c>
      <c r="E222" t="str">
        <f>IF(A222="","",男子申込一覧表!BS24)</f>
        <v/>
      </c>
      <c r="F222">
        <v>0</v>
      </c>
      <c r="G222" t="str">
        <f>IF(A222="","",男子申込一覧表!BW24)</f>
        <v/>
      </c>
      <c r="H222" t="str">
        <f>IF(A222="","",男子申込一覧表!BL24)</f>
        <v/>
      </c>
    </row>
    <row r="223" spans="1:8">
      <c r="A223" t="str">
        <f>IF(男子申込一覧表!P25="","",男子申込一覧表!AR25)</f>
        <v/>
      </c>
      <c r="B223" t="str">
        <f>IF(A223="","",男子申込一覧表!BQ25)</f>
        <v/>
      </c>
      <c r="C223" t="str">
        <f>IF(A223="","",男子申込一覧表!BR25)</f>
        <v/>
      </c>
      <c r="D223" t="str">
        <f>IF(A223="","",男子申込一覧表!AY25)</f>
        <v/>
      </c>
      <c r="E223" t="str">
        <f>IF(A223="","",男子申込一覧表!BS25)</f>
        <v/>
      </c>
      <c r="F223">
        <v>0</v>
      </c>
      <c r="G223" t="str">
        <f>IF(A223="","",男子申込一覧表!BW25)</f>
        <v/>
      </c>
      <c r="H223" t="str">
        <f>IF(A223="","",男子申込一覧表!BL25)</f>
        <v/>
      </c>
    </row>
    <row r="224" spans="1:8">
      <c r="A224" t="str">
        <f>IF(男子申込一覧表!P26="","",男子申込一覧表!AR26)</f>
        <v/>
      </c>
      <c r="B224" t="str">
        <f>IF(A224="","",男子申込一覧表!BQ26)</f>
        <v/>
      </c>
      <c r="C224" t="str">
        <f>IF(A224="","",男子申込一覧表!BR26)</f>
        <v/>
      </c>
      <c r="D224" t="str">
        <f>IF(A224="","",男子申込一覧表!AY26)</f>
        <v/>
      </c>
      <c r="E224" t="str">
        <f>IF(A224="","",男子申込一覧表!BS26)</f>
        <v/>
      </c>
      <c r="F224">
        <v>0</v>
      </c>
      <c r="G224" t="str">
        <f>IF(A224="","",男子申込一覧表!BW26)</f>
        <v/>
      </c>
      <c r="H224" t="str">
        <f>IF(A224="","",男子申込一覧表!BL26)</f>
        <v/>
      </c>
    </row>
    <row r="225" spans="1:8">
      <c r="A225" t="str">
        <f>IF(男子申込一覧表!P27="","",男子申込一覧表!AR27)</f>
        <v/>
      </c>
      <c r="B225" t="str">
        <f>IF(A225="","",男子申込一覧表!BQ27)</f>
        <v/>
      </c>
      <c r="C225" t="str">
        <f>IF(A225="","",男子申込一覧表!BR27)</f>
        <v/>
      </c>
      <c r="D225" t="str">
        <f>IF(A225="","",男子申込一覧表!AY27)</f>
        <v/>
      </c>
      <c r="E225" t="str">
        <f>IF(A225="","",男子申込一覧表!BS27)</f>
        <v/>
      </c>
      <c r="F225">
        <v>0</v>
      </c>
      <c r="G225" t="str">
        <f>IF(A225="","",男子申込一覧表!BW27)</f>
        <v/>
      </c>
      <c r="H225" t="str">
        <f>IF(A225="","",男子申込一覧表!BL27)</f>
        <v/>
      </c>
    </row>
    <row r="226" spans="1:8">
      <c r="A226" t="str">
        <f>IF(男子申込一覧表!P28="","",男子申込一覧表!AR28)</f>
        <v/>
      </c>
      <c r="B226" t="str">
        <f>IF(A226="","",男子申込一覧表!BQ28)</f>
        <v/>
      </c>
      <c r="C226" t="str">
        <f>IF(A226="","",男子申込一覧表!BR28)</f>
        <v/>
      </c>
      <c r="D226" t="str">
        <f>IF(A226="","",男子申込一覧表!AY28)</f>
        <v/>
      </c>
      <c r="E226" t="str">
        <f>IF(A226="","",男子申込一覧表!BS28)</f>
        <v/>
      </c>
      <c r="F226">
        <v>0</v>
      </c>
      <c r="G226" t="str">
        <f>IF(A226="","",男子申込一覧表!BW28)</f>
        <v/>
      </c>
      <c r="H226" t="str">
        <f>IF(A226="","",男子申込一覧表!BL28)</f>
        <v/>
      </c>
    </row>
    <row r="227" spans="1:8">
      <c r="A227" t="str">
        <f>IF(男子申込一覧表!P29="","",男子申込一覧表!AR29)</f>
        <v/>
      </c>
      <c r="B227" t="str">
        <f>IF(A227="","",男子申込一覧表!BQ29)</f>
        <v/>
      </c>
      <c r="C227" t="str">
        <f>IF(A227="","",男子申込一覧表!BR29)</f>
        <v/>
      </c>
      <c r="D227" t="str">
        <f>IF(A227="","",男子申込一覧表!AY29)</f>
        <v/>
      </c>
      <c r="E227" t="str">
        <f>IF(A227="","",男子申込一覧表!BS29)</f>
        <v/>
      </c>
      <c r="F227">
        <v>0</v>
      </c>
      <c r="G227" t="str">
        <f>IF(A227="","",男子申込一覧表!BW29)</f>
        <v/>
      </c>
      <c r="H227" t="str">
        <f>IF(A227="","",男子申込一覧表!BL29)</f>
        <v/>
      </c>
    </row>
    <row r="228" spans="1:8">
      <c r="A228" t="str">
        <f>IF(男子申込一覧表!P30="","",男子申込一覧表!AR30)</f>
        <v/>
      </c>
      <c r="B228" t="str">
        <f>IF(A228="","",男子申込一覧表!BQ30)</f>
        <v/>
      </c>
      <c r="C228" t="str">
        <f>IF(A228="","",男子申込一覧表!BR30)</f>
        <v/>
      </c>
      <c r="D228" t="str">
        <f>IF(A228="","",男子申込一覧表!AY30)</f>
        <v/>
      </c>
      <c r="E228" t="str">
        <f>IF(A228="","",男子申込一覧表!BS30)</f>
        <v/>
      </c>
      <c r="F228">
        <v>0</v>
      </c>
      <c r="G228" t="str">
        <f>IF(A228="","",男子申込一覧表!BW30)</f>
        <v/>
      </c>
      <c r="H228" t="str">
        <f>IF(A228="","",男子申込一覧表!BL30)</f>
        <v/>
      </c>
    </row>
    <row r="229" spans="1:8">
      <c r="A229" t="str">
        <f>IF(男子申込一覧表!P31="","",男子申込一覧表!AR31)</f>
        <v/>
      </c>
      <c r="B229" t="str">
        <f>IF(A229="","",男子申込一覧表!BQ31)</f>
        <v/>
      </c>
      <c r="C229" t="str">
        <f>IF(A229="","",男子申込一覧表!BR31)</f>
        <v/>
      </c>
      <c r="D229" t="str">
        <f>IF(A229="","",男子申込一覧表!AY31)</f>
        <v/>
      </c>
      <c r="E229" t="str">
        <f>IF(A229="","",男子申込一覧表!BS31)</f>
        <v/>
      </c>
      <c r="F229">
        <v>0</v>
      </c>
      <c r="G229" t="str">
        <f>IF(A229="","",男子申込一覧表!BW31)</f>
        <v/>
      </c>
      <c r="H229" t="str">
        <f>IF(A229="","",男子申込一覧表!BL31)</f>
        <v/>
      </c>
    </row>
    <row r="230" spans="1:8">
      <c r="A230" t="str">
        <f>IF(男子申込一覧表!P32="","",男子申込一覧表!AR32)</f>
        <v/>
      </c>
      <c r="B230" t="str">
        <f>IF(A230="","",男子申込一覧表!BQ32)</f>
        <v/>
      </c>
      <c r="C230" t="str">
        <f>IF(A230="","",男子申込一覧表!BR32)</f>
        <v/>
      </c>
      <c r="D230" t="str">
        <f>IF(A230="","",男子申込一覧表!AY32)</f>
        <v/>
      </c>
      <c r="E230" t="str">
        <f>IF(A230="","",男子申込一覧表!BS32)</f>
        <v/>
      </c>
      <c r="F230">
        <v>0</v>
      </c>
      <c r="G230" t="str">
        <f>IF(A230="","",男子申込一覧表!BW32)</f>
        <v/>
      </c>
      <c r="H230" t="str">
        <f>IF(A230="","",男子申込一覧表!BL32)</f>
        <v/>
      </c>
    </row>
    <row r="231" spans="1:8">
      <c r="A231" t="str">
        <f>IF(男子申込一覧表!P33="","",男子申込一覧表!AR33)</f>
        <v/>
      </c>
      <c r="B231" t="str">
        <f>IF(A231="","",男子申込一覧表!BQ33)</f>
        <v/>
      </c>
      <c r="C231" t="str">
        <f>IF(A231="","",男子申込一覧表!BR33)</f>
        <v/>
      </c>
      <c r="D231" t="str">
        <f>IF(A231="","",男子申込一覧表!AY33)</f>
        <v/>
      </c>
      <c r="E231" t="str">
        <f>IF(A231="","",男子申込一覧表!BS33)</f>
        <v/>
      </c>
      <c r="F231">
        <v>0</v>
      </c>
      <c r="G231" t="str">
        <f>IF(A231="","",男子申込一覧表!BW33)</f>
        <v/>
      </c>
      <c r="H231" t="str">
        <f>IF(A231="","",男子申込一覧表!BL33)</f>
        <v/>
      </c>
    </row>
    <row r="232" spans="1:8">
      <c r="A232" t="str">
        <f>IF(男子申込一覧表!P34="","",男子申込一覧表!AR34)</f>
        <v/>
      </c>
      <c r="B232" t="str">
        <f>IF(A232="","",男子申込一覧表!BQ34)</f>
        <v/>
      </c>
      <c r="C232" t="str">
        <f>IF(A232="","",男子申込一覧表!BR34)</f>
        <v/>
      </c>
      <c r="D232" t="str">
        <f>IF(A232="","",男子申込一覧表!AY34)</f>
        <v/>
      </c>
      <c r="E232" t="str">
        <f>IF(A232="","",男子申込一覧表!BS34)</f>
        <v/>
      </c>
      <c r="F232">
        <v>0</v>
      </c>
      <c r="G232" t="str">
        <f>IF(A232="","",男子申込一覧表!BW34)</f>
        <v/>
      </c>
      <c r="H232" t="str">
        <f>IF(A232="","",男子申込一覧表!BL34)</f>
        <v/>
      </c>
    </row>
    <row r="233" spans="1:8">
      <c r="A233" t="str">
        <f>IF(男子申込一覧表!P35="","",男子申込一覧表!AR35)</f>
        <v/>
      </c>
      <c r="B233" t="str">
        <f>IF(A233="","",男子申込一覧表!BQ35)</f>
        <v/>
      </c>
      <c r="C233" t="str">
        <f>IF(A233="","",男子申込一覧表!BR35)</f>
        <v/>
      </c>
      <c r="D233" t="str">
        <f>IF(A233="","",男子申込一覧表!AY35)</f>
        <v/>
      </c>
      <c r="E233" t="str">
        <f>IF(A233="","",男子申込一覧表!BS35)</f>
        <v/>
      </c>
      <c r="F233">
        <v>0</v>
      </c>
      <c r="G233" t="str">
        <f>IF(A233="","",男子申込一覧表!BW35)</f>
        <v/>
      </c>
      <c r="H233" t="str">
        <f>IF(A233="","",男子申込一覧表!BL35)</f>
        <v/>
      </c>
    </row>
    <row r="234" spans="1:8">
      <c r="A234" t="str">
        <f>IF(男子申込一覧表!P36="","",男子申込一覧表!AR36)</f>
        <v/>
      </c>
      <c r="B234" t="str">
        <f>IF(A234="","",男子申込一覧表!BQ36)</f>
        <v/>
      </c>
      <c r="C234" t="str">
        <f>IF(A234="","",男子申込一覧表!BR36)</f>
        <v/>
      </c>
      <c r="D234" t="str">
        <f>IF(A234="","",男子申込一覧表!AY36)</f>
        <v/>
      </c>
      <c r="E234" t="str">
        <f>IF(A234="","",男子申込一覧表!BS36)</f>
        <v/>
      </c>
      <c r="F234">
        <v>0</v>
      </c>
      <c r="G234" t="str">
        <f>IF(A234="","",男子申込一覧表!BW36)</f>
        <v/>
      </c>
      <c r="H234" t="str">
        <f>IF(A234="","",男子申込一覧表!BL36)</f>
        <v/>
      </c>
    </row>
    <row r="235" spans="1:8">
      <c r="A235" t="str">
        <f>IF(男子申込一覧表!P37="","",男子申込一覧表!AR37)</f>
        <v/>
      </c>
      <c r="B235" t="str">
        <f>IF(A235="","",男子申込一覧表!BQ37)</f>
        <v/>
      </c>
      <c r="C235" t="str">
        <f>IF(A235="","",男子申込一覧表!BR37)</f>
        <v/>
      </c>
      <c r="D235" t="str">
        <f>IF(A235="","",男子申込一覧表!AY37)</f>
        <v/>
      </c>
      <c r="E235" t="str">
        <f>IF(A235="","",男子申込一覧表!BS37)</f>
        <v/>
      </c>
      <c r="F235">
        <v>0</v>
      </c>
      <c r="G235" t="str">
        <f>IF(A235="","",男子申込一覧表!BW37)</f>
        <v/>
      </c>
      <c r="H235" t="str">
        <f>IF(A235="","",男子申込一覧表!BL37)</f>
        <v/>
      </c>
    </row>
    <row r="236" spans="1:8">
      <c r="A236" t="str">
        <f>IF(男子申込一覧表!P38="","",男子申込一覧表!AR38)</f>
        <v/>
      </c>
      <c r="B236" t="str">
        <f>IF(A236="","",男子申込一覧表!BQ38)</f>
        <v/>
      </c>
      <c r="C236" t="str">
        <f>IF(A236="","",男子申込一覧表!BR38)</f>
        <v/>
      </c>
      <c r="D236" t="str">
        <f>IF(A236="","",男子申込一覧表!AY38)</f>
        <v/>
      </c>
      <c r="E236" t="str">
        <f>IF(A236="","",男子申込一覧表!BS38)</f>
        <v/>
      </c>
      <c r="F236">
        <v>0</v>
      </c>
      <c r="G236" t="str">
        <f>IF(A236="","",男子申込一覧表!BW38)</f>
        <v/>
      </c>
      <c r="H236" t="str">
        <f>IF(A236="","",男子申込一覧表!BL38)</f>
        <v/>
      </c>
    </row>
    <row r="237" spans="1:8">
      <c r="A237" t="str">
        <f>IF(男子申込一覧表!P39="","",男子申込一覧表!AR39)</f>
        <v/>
      </c>
      <c r="B237" t="str">
        <f>IF(A237="","",男子申込一覧表!BQ39)</f>
        <v/>
      </c>
      <c r="C237" t="str">
        <f>IF(A237="","",男子申込一覧表!BR39)</f>
        <v/>
      </c>
      <c r="D237" t="str">
        <f>IF(A237="","",男子申込一覧表!AY39)</f>
        <v/>
      </c>
      <c r="E237" t="str">
        <f>IF(A237="","",男子申込一覧表!BS39)</f>
        <v/>
      </c>
      <c r="F237">
        <v>0</v>
      </c>
      <c r="G237" t="str">
        <f>IF(A237="","",男子申込一覧表!BW39)</f>
        <v/>
      </c>
      <c r="H237" t="str">
        <f>IF(A237="","",男子申込一覧表!BL39)</f>
        <v/>
      </c>
    </row>
    <row r="238" spans="1:8">
      <c r="A238" t="str">
        <f>IF(男子申込一覧表!P40="","",男子申込一覧表!AR40)</f>
        <v/>
      </c>
      <c r="B238" t="str">
        <f>IF(A238="","",男子申込一覧表!BQ40)</f>
        <v/>
      </c>
      <c r="C238" t="str">
        <f>IF(A238="","",男子申込一覧表!BR40)</f>
        <v/>
      </c>
      <c r="D238" t="str">
        <f>IF(A238="","",男子申込一覧表!AY40)</f>
        <v/>
      </c>
      <c r="E238" t="str">
        <f>IF(A238="","",男子申込一覧表!BS40)</f>
        <v/>
      </c>
      <c r="F238">
        <v>0</v>
      </c>
      <c r="G238" t="str">
        <f>IF(A238="","",男子申込一覧表!BW40)</f>
        <v/>
      </c>
      <c r="H238" t="str">
        <f>IF(A238="","",男子申込一覧表!BL40)</f>
        <v/>
      </c>
    </row>
    <row r="239" spans="1:8">
      <c r="A239" t="str">
        <f>IF(男子申込一覧表!P41="","",男子申込一覧表!AR41)</f>
        <v/>
      </c>
      <c r="B239" t="str">
        <f>IF(A239="","",男子申込一覧表!BQ41)</f>
        <v/>
      </c>
      <c r="C239" t="str">
        <f>IF(A239="","",男子申込一覧表!BR41)</f>
        <v/>
      </c>
      <c r="D239" t="str">
        <f>IF(A239="","",男子申込一覧表!AY41)</f>
        <v/>
      </c>
      <c r="E239" t="str">
        <f>IF(A239="","",男子申込一覧表!BS41)</f>
        <v/>
      </c>
      <c r="F239">
        <v>0</v>
      </c>
      <c r="G239" t="str">
        <f>IF(A239="","",男子申込一覧表!BW41)</f>
        <v/>
      </c>
      <c r="H239" t="str">
        <f>IF(A239="","",男子申込一覧表!BL41)</f>
        <v/>
      </c>
    </row>
    <row r="240" spans="1:8">
      <c r="A240" t="str">
        <f>IF(男子申込一覧表!P42="","",男子申込一覧表!AR42)</f>
        <v/>
      </c>
      <c r="B240" t="str">
        <f>IF(A240="","",男子申込一覧表!BQ42)</f>
        <v/>
      </c>
      <c r="C240" t="str">
        <f>IF(A240="","",男子申込一覧表!BR42)</f>
        <v/>
      </c>
      <c r="D240" t="str">
        <f>IF(A240="","",男子申込一覧表!AY42)</f>
        <v/>
      </c>
      <c r="E240" t="str">
        <f>IF(A240="","",男子申込一覧表!BS42)</f>
        <v/>
      </c>
      <c r="F240">
        <v>0</v>
      </c>
      <c r="G240" t="str">
        <f>IF(A240="","",男子申込一覧表!BW42)</f>
        <v/>
      </c>
      <c r="H240" t="str">
        <f>IF(A240="","",男子申込一覧表!BL42)</f>
        <v/>
      </c>
    </row>
    <row r="241" spans="1:8">
      <c r="A241" t="str">
        <f>IF(男子申込一覧表!P43="","",男子申込一覧表!AR43)</f>
        <v/>
      </c>
      <c r="B241" t="str">
        <f>IF(A241="","",男子申込一覧表!BQ43)</f>
        <v/>
      </c>
      <c r="C241" t="str">
        <f>IF(A241="","",男子申込一覧表!BR43)</f>
        <v/>
      </c>
      <c r="D241" t="str">
        <f>IF(A241="","",男子申込一覧表!AY43)</f>
        <v/>
      </c>
      <c r="E241" t="str">
        <f>IF(A241="","",男子申込一覧表!BS43)</f>
        <v/>
      </c>
      <c r="F241">
        <v>0</v>
      </c>
      <c r="G241" t="str">
        <f>IF(A241="","",男子申込一覧表!BW43)</f>
        <v/>
      </c>
      <c r="H241" t="str">
        <f>IF(A241="","",男子申込一覧表!BL43)</f>
        <v/>
      </c>
    </row>
    <row r="242" spans="1:8">
      <c r="A242" t="str">
        <f>IF(男子申込一覧表!P44="","",男子申込一覧表!AR44)</f>
        <v/>
      </c>
      <c r="B242" t="str">
        <f>IF(A242="","",男子申込一覧表!BQ44)</f>
        <v/>
      </c>
      <c r="C242" t="str">
        <f>IF(A242="","",男子申込一覧表!BR44)</f>
        <v/>
      </c>
      <c r="D242" t="str">
        <f>IF(A242="","",男子申込一覧表!AY44)</f>
        <v/>
      </c>
      <c r="E242" t="str">
        <f>IF(A242="","",男子申込一覧表!BS44)</f>
        <v/>
      </c>
      <c r="F242">
        <v>0</v>
      </c>
      <c r="G242" t="str">
        <f>IF(A242="","",男子申込一覧表!BW44)</f>
        <v/>
      </c>
      <c r="H242" t="str">
        <f>IF(A242="","",男子申込一覧表!BL44)</f>
        <v/>
      </c>
    </row>
    <row r="243" spans="1:8">
      <c r="A243" t="str">
        <f>IF(男子申込一覧表!P45="","",男子申込一覧表!AR45)</f>
        <v/>
      </c>
      <c r="B243" t="str">
        <f>IF(A243="","",男子申込一覧表!BQ45)</f>
        <v/>
      </c>
      <c r="C243" t="str">
        <f>IF(A243="","",男子申込一覧表!BR45)</f>
        <v/>
      </c>
      <c r="D243" t="str">
        <f>IF(A243="","",男子申込一覧表!AY45)</f>
        <v/>
      </c>
      <c r="E243" t="str">
        <f>IF(A243="","",男子申込一覧表!BS45)</f>
        <v/>
      </c>
      <c r="F243">
        <v>0</v>
      </c>
      <c r="G243" t="str">
        <f>IF(A243="","",男子申込一覧表!BW45)</f>
        <v/>
      </c>
      <c r="H243" t="str">
        <f>IF(A243="","",男子申込一覧表!BL45)</f>
        <v/>
      </c>
    </row>
    <row r="244" spans="1:8">
      <c r="A244" t="str">
        <f>IF(男子申込一覧表!P46="","",男子申込一覧表!AR46)</f>
        <v/>
      </c>
      <c r="B244" t="str">
        <f>IF(A244="","",男子申込一覧表!BQ46)</f>
        <v/>
      </c>
      <c r="C244" t="str">
        <f>IF(A244="","",男子申込一覧表!BR46)</f>
        <v/>
      </c>
      <c r="D244" t="str">
        <f>IF(A244="","",男子申込一覧表!AY46)</f>
        <v/>
      </c>
      <c r="E244" t="str">
        <f>IF(A244="","",男子申込一覧表!BS46)</f>
        <v/>
      </c>
      <c r="F244">
        <v>0</v>
      </c>
      <c r="G244" t="str">
        <f>IF(A244="","",男子申込一覧表!BW46)</f>
        <v/>
      </c>
      <c r="H244" t="str">
        <f>IF(A244="","",男子申込一覧表!BL46)</f>
        <v/>
      </c>
    </row>
    <row r="245" spans="1:8">
      <c r="A245" t="str">
        <f>IF(男子申込一覧表!P47="","",男子申込一覧表!AR47)</f>
        <v/>
      </c>
      <c r="B245" t="str">
        <f>IF(A245="","",男子申込一覧表!BQ47)</f>
        <v/>
      </c>
      <c r="C245" t="str">
        <f>IF(A245="","",男子申込一覧表!BR47)</f>
        <v/>
      </c>
      <c r="D245" t="str">
        <f>IF(A245="","",男子申込一覧表!AY47)</f>
        <v/>
      </c>
      <c r="E245" t="str">
        <f>IF(A245="","",男子申込一覧表!BS47)</f>
        <v/>
      </c>
      <c r="F245">
        <v>0</v>
      </c>
      <c r="G245" t="str">
        <f>IF(A245="","",男子申込一覧表!BW47)</f>
        <v/>
      </c>
      <c r="H245" t="str">
        <f>IF(A245="","",男子申込一覧表!BL47)</f>
        <v/>
      </c>
    </row>
    <row r="246" spans="1:8">
      <c r="A246" t="str">
        <f>IF(男子申込一覧表!P48="","",男子申込一覧表!AR48)</f>
        <v/>
      </c>
      <c r="B246" t="str">
        <f>IF(A246="","",男子申込一覧表!BQ48)</f>
        <v/>
      </c>
      <c r="C246" t="str">
        <f>IF(A246="","",男子申込一覧表!BR48)</f>
        <v/>
      </c>
      <c r="D246" t="str">
        <f>IF(A246="","",男子申込一覧表!AY48)</f>
        <v/>
      </c>
      <c r="E246" t="str">
        <f>IF(A246="","",男子申込一覧表!BS48)</f>
        <v/>
      </c>
      <c r="F246">
        <v>0</v>
      </c>
      <c r="G246" t="str">
        <f>IF(A246="","",男子申込一覧表!BW48)</f>
        <v/>
      </c>
      <c r="H246" t="str">
        <f>IF(A246="","",男子申込一覧表!BL48)</f>
        <v/>
      </c>
    </row>
    <row r="247" spans="1:8">
      <c r="A247" t="str">
        <f>IF(男子申込一覧表!P49="","",男子申込一覧表!AR49)</f>
        <v/>
      </c>
      <c r="B247" t="str">
        <f>IF(A247="","",男子申込一覧表!BQ49)</f>
        <v/>
      </c>
      <c r="C247" t="str">
        <f>IF(A247="","",男子申込一覧表!BR49)</f>
        <v/>
      </c>
      <c r="D247" t="str">
        <f>IF(A247="","",男子申込一覧表!AY49)</f>
        <v/>
      </c>
      <c r="E247" t="str">
        <f>IF(A247="","",男子申込一覧表!BS49)</f>
        <v/>
      </c>
      <c r="F247">
        <v>0</v>
      </c>
      <c r="G247" t="str">
        <f>IF(A247="","",男子申込一覧表!BW49)</f>
        <v/>
      </c>
      <c r="H247" t="str">
        <f>IF(A247="","",男子申込一覧表!BL49)</f>
        <v/>
      </c>
    </row>
    <row r="248" spans="1:8">
      <c r="A248" t="str">
        <f>IF(男子申込一覧表!P50="","",男子申込一覧表!AR50)</f>
        <v/>
      </c>
      <c r="B248" t="str">
        <f>IF(A248="","",男子申込一覧表!BQ50)</f>
        <v/>
      </c>
      <c r="C248" t="str">
        <f>IF(A248="","",男子申込一覧表!BR50)</f>
        <v/>
      </c>
      <c r="D248" t="str">
        <f>IF(A248="","",男子申込一覧表!AY50)</f>
        <v/>
      </c>
      <c r="E248" t="str">
        <f>IF(A248="","",男子申込一覧表!BS50)</f>
        <v/>
      </c>
      <c r="F248">
        <v>0</v>
      </c>
      <c r="G248" t="str">
        <f>IF(A248="","",男子申込一覧表!BW50)</f>
        <v/>
      </c>
      <c r="H248" t="str">
        <f>IF(A248="","",男子申込一覧表!BL50)</f>
        <v/>
      </c>
    </row>
    <row r="249" spans="1:8">
      <c r="A249" t="str">
        <f>IF(男子申込一覧表!P51="","",男子申込一覧表!AR51)</f>
        <v/>
      </c>
      <c r="B249" t="str">
        <f>IF(A249="","",男子申込一覧表!BQ51)</f>
        <v/>
      </c>
      <c r="C249" t="str">
        <f>IF(A249="","",男子申込一覧表!BR51)</f>
        <v/>
      </c>
      <c r="D249" t="str">
        <f>IF(A249="","",男子申込一覧表!AY51)</f>
        <v/>
      </c>
      <c r="E249" t="str">
        <f>IF(A249="","",男子申込一覧表!BS51)</f>
        <v/>
      </c>
      <c r="F249">
        <v>0</v>
      </c>
      <c r="G249" t="str">
        <f>IF(A249="","",男子申込一覧表!BW51)</f>
        <v/>
      </c>
      <c r="H249" t="str">
        <f>IF(A249="","",男子申込一覧表!BL51)</f>
        <v/>
      </c>
    </row>
    <row r="250" spans="1:8">
      <c r="A250" t="str">
        <f>IF(男子申込一覧表!P52="","",男子申込一覧表!AR52)</f>
        <v/>
      </c>
      <c r="B250" t="str">
        <f>IF(A250="","",男子申込一覧表!BQ52)</f>
        <v/>
      </c>
      <c r="C250" t="str">
        <f>IF(A250="","",男子申込一覧表!BR52)</f>
        <v/>
      </c>
      <c r="D250" t="str">
        <f>IF(A250="","",男子申込一覧表!AY52)</f>
        <v/>
      </c>
      <c r="E250" t="str">
        <f>IF(A250="","",男子申込一覧表!BS52)</f>
        <v/>
      </c>
      <c r="F250">
        <v>0</v>
      </c>
      <c r="G250" t="str">
        <f>IF(A250="","",男子申込一覧表!BW52)</f>
        <v/>
      </c>
      <c r="H250" t="str">
        <f>IF(A250="","",男子申込一覧表!BL52)</f>
        <v/>
      </c>
    </row>
    <row r="251" spans="1:8">
      <c r="A251" t="str">
        <f>IF(男子申込一覧表!P53="","",男子申込一覧表!AR53)</f>
        <v/>
      </c>
      <c r="B251" t="str">
        <f>IF(A251="","",男子申込一覧表!BQ53)</f>
        <v/>
      </c>
      <c r="C251" t="str">
        <f>IF(A251="","",男子申込一覧表!BR53)</f>
        <v/>
      </c>
      <c r="D251" t="str">
        <f>IF(A251="","",男子申込一覧表!AY53)</f>
        <v/>
      </c>
      <c r="E251" t="str">
        <f>IF(A251="","",男子申込一覧表!BS53)</f>
        <v/>
      </c>
      <c r="F251">
        <v>0</v>
      </c>
      <c r="G251" t="str">
        <f>IF(A251="","",男子申込一覧表!BW53)</f>
        <v/>
      </c>
      <c r="H251" t="str">
        <f>IF(A251="","",男子申込一覧表!BL53)</f>
        <v/>
      </c>
    </row>
    <row r="252" spans="1:8">
      <c r="A252" t="str">
        <f>IF(男子申込一覧表!P54="","",男子申込一覧表!AR54)</f>
        <v/>
      </c>
      <c r="B252" t="str">
        <f>IF(A252="","",男子申込一覧表!BQ54)</f>
        <v/>
      </c>
      <c r="C252" t="str">
        <f>IF(A252="","",男子申込一覧表!BR54)</f>
        <v/>
      </c>
      <c r="D252" t="str">
        <f>IF(A252="","",男子申込一覧表!AY54)</f>
        <v/>
      </c>
      <c r="E252" t="str">
        <f>IF(A252="","",男子申込一覧表!BS54)</f>
        <v/>
      </c>
      <c r="F252">
        <v>0</v>
      </c>
      <c r="G252" t="str">
        <f>IF(A252="","",男子申込一覧表!BW54)</f>
        <v/>
      </c>
      <c r="H252" t="str">
        <f>IF(A252="","",男子申込一覧表!BL54)</f>
        <v/>
      </c>
    </row>
    <row r="253" spans="1:8">
      <c r="A253" t="str">
        <f>IF(男子申込一覧表!P55="","",男子申込一覧表!AR55)</f>
        <v/>
      </c>
      <c r="B253" t="str">
        <f>IF(A253="","",男子申込一覧表!BQ55)</f>
        <v/>
      </c>
      <c r="C253" t="str">
        <f>IF(A253="","",男子申込一覧表!BR55)</f>
        <v/>
      </c>
      <c r="D253" t="str">
        <f>IF(A253="","",男子申込一覧表!AY55)</f>
        <v/>
      </c>
      <c r="E253" t="str">
        <f>IF(A253="","",男子申込一覧表!BS55)</f>
        <v/>
      </c>
      <c r="F253">
        <v>0</v>
      </c>
      <c r="G253" t="str">
        <f>IF(A253="","",男子申込一覧表!BW55)</f>
        <v/>
      </c>
      <c r="H253" t="str">
        <f>IF(A253="","",男子申込一覧表!BL55)</f>
        <v/>
      </c>
    </row>
    <row r="254" spans="1:8">
      <c r="A254" t="str">
        <f>IF(男子申込一覧表!P56="","",男子申込一覧表!AR56)</f>
        <v/>
      </c>
      <c r="B254" t="str">
        <f>IF(A254="","",男子申込一覧表!BQ56)</f>
        <v/>
      </c>
      <c r="C254" t="str">
        <f>IF(A254="","",男子申込一覧表!BR56)</f>
        <v/>
      </c>
      <c r="D254" t="str">
        <f>IF(A254="","",男子申込一覧表!AY56)</f>
        <v/>
      </c>
      <c r="E254" t="str">
        <f>IF(A254="","",男子申込一覧表!BS56)</f>
        <v/>
      </c>
      <c r="F254">
        <v>0</v>
      </c>
      <c r="G254" t="str">
        <f>IF(A254="","",男子申込一覧表!BW56)</f>
        <v/>
      </c>
      <c r="H254" t="str">
        <f>IF(A254="","",男子申込一覧表!BL56)</f>
        <v/>
      </c>
    </row>
    <row r="255" spans="1:8">
      <c r="A255" t="str">
        <f>IF(男子申込一覧表!P57="","",男子申込一覧表!AR57)</f>
        <v/>
      </c>
      <c r="B255" t="str">
        <f>IF(A255="","",男子申込一覧表!BQ57)</f>
        <v/>
      </c>
      <c r="C255" t="str">
        <f>IF(A255="","",男子申込一覧表!BR57)</f>
        <v/>
      </c>
      <c r="D255" t="str">
        <f>IF(A255="","",男子申込一覧表!AY57)</f>
        <v/>
      </c>
      <c r="E255" t="str">
        <f>IF(A255="","",男子申込一覧表!BS57)</f>
        <v/>
      </c>
      <c r="F255">
        <v>0</v>
      </c>
      <c r="G255" t="str">
        <f>IF(A255="","",男子申込一覧表!BW57)</f>
        <v/>
      </c>
      <c r="H255" t="str">
        <f>IF(A255="","",男子申込一覧表!BL57)</f>
        <v/>
      </c>
    </row>
    <row r="256" spans="1:8">
      <c r="A256" t="str">
        <f>IF(男子申込一覧表!P58="","",男子申込一覧表!AR58)</f>
        <v/>
      </c>
      <c r="B256" t="str">
        <f>IF(A256="","",男子申込一覧表!BQ58)</f>
        <v/>
      </c>
      <c r="C256" t="str">
        <f>IF(A256="","",男子申込一覧表!BR58)</f>
        <v/>
      </c>
      <c r="D256" t="str">
        <f>IF(A256="","",男子申込一覧表!AY58)</f>
        <v/>
      </c>
      <c r="E256" t="str">
        <f>IF(A256="","",男子申込一覧表!BS58)</f>
        <v/>
      </c>
      <c r="F256">
        <v>0</v>
      </c>
      <c r="G256" t="str">
        <f>IF(A256="","",男子申込一覧表!BW58)</f>
        <v/>
      </c>
      <c r="H256" t="str">
        <f>IF(A256="","",男子申込一覧表!BL58)</f>
        <v/>
      </c>
    </row>
    <row r="257" spans="1:8">
      <c r="A257" t="str">
        <f>IF(男子申込一覧表!P59="","",男子申込一覧表!AR59)</f>
        <v/>
      </c>
      <c r="B257" t="str">
        <f>IF(A257="","",男子申込一覧表!BQ59)</f>
        <v/>
      </c>
      <c r="C257" t="str">
        <f>IF(A257="","",男子申込一覧表!BR59)</f>
        <v/>
      </c>
      <c r="D257" t="str">
        <f>IF(A257="","",男子申込一覧表!AY59)</f>
        <v/>
      </c>
      <c r="E257" t="str">
        <f>IF(A257="","",男子申込一覧表!BS59)</f>
        <v/>
      </c>
      <c r="F257">
        <v>0</v>
      </c>
      <c r="G257" t="str">
        <f>IF(A257="","",男子申込一覧表!BW59)</f>
        <v/>
      </c>
      <c r="H257" t="str">
        <f>IF(A257="","",男子申込一覧表!BL59)</f>
        <v/>
      </c>
    </row>
    <row r="258" spans="1:8">
      <c r="A258" t="str">
        <f>IF(男子申込一覧表!P60="","",男子申込一覧表!AR60)</f>
        <v/>
      </c>
      <c r="B258" t="str">
        <f>IF(A258="","",男子申込一覧表!BQ60)</f>
        <v/>
      </c>
      <c r="C258" t="str">
        <f>IF(A258="","",男子申込一覧表!BR60)</f>
        <v/>
      </c>
      <c r="D258" t="str">
        <f>IF(A258="","",男子申込一覧表!AY60)</f>
        <v/>
      </c>
      <c r="E258" t="str">
        <f>IF(A258="","",男子申込一覧表!BS60)</f>
        <v/>
      </c>
      <c r="F258">
        <v>0</v>
      </c>
      <c r="G258" t="str">
        <f>IF(A258="","",男子申込一覧表!BW60)</f>
        <v/>
      </c>
      <c r="H258" t="str">
        <f>IF(A258="","",男子申込一覧表!BL60)</f>
        <v/>
      </c>
    </row>
    <row r="259" spans="1:8">
      <c r="A259" t="str">
        <f>IF(男子申込一覧表!P61="","",男子申込一覧表!AR61)</f>
        <v/>
      </c>
      <c r="B259" t="str">
        <f>IF(A259="","",男子申込一覧表!BQ61)</f>
        <v/>
      </c>
      <c r="C259" t="str">
        <f>IF(A259="","",男子申込一覧表!BR61)</f>
        <v/>
      </c>
      <c r="D259" t="str">
        <f>IF(A259="","",男子申込一覧表!AY61)</f>
        <v/>
      </c>
      <c r="E259" t="str">
        <f>IF(A259="","",男子申込一覧表!BS61)</f>
        <v/>
      </c>
      <c r="F259">
        <v>0</v>
      </c>
      <c r="G259" t="str">
        <f>IF(A259="","",男子申込一覧表!BW61)</f>
        <v/>
      </c>
      <c r="H259" t="str">
        <f>IF(A259="","",男子申込一覧表!BL61)</f>
        <v/>
      </c>
    </row>
    <row r="260" spans="1:8">
      <c r="A260" t="str">
        <f>IF(男子申込一覧表!P62="","",男子申込一覧表!AR62)</f>
        <v/>
      </c>
      <c r="B260" t="str">
        <f>IF(A260="","",男子申込一覧表!BQ62)</f>
        <v/>
      </c>
      <c r="C260" t="str">
        <f>IF(A260="","",男子申込一覧表!BR62)</f>
        <v/>
      </c>
      <c r="D260" t="str">
        <f>IF(A260="","",男子申込一覧表!AY62)</f>
        <v/>
      </c>
      <c r="E260" t="str">
        <f>IF(A260="","",男子申込一覧表!BS62)</f>
        <v/>
      </c>
      <c r="F260">
        <v>0</v>
      </c>
      <c r="G260" t="str">
        <f>IF(A260="","",男子申込一覧表!BW62)</f>
        <v/>
      </c>
      <c r="H260" t="str">
        <f>IF(A260="","",男子申込一覧表!BL62)</f>
        <v/>
      </c>
    </row>
    <row r="261" spans="1:8">
      <c r="A261" t="str">
        <f>IF(男子申込一覧表!P63="","",男子申込一覧表!AR63)</f>
        <v/>
      </c>
      <c r="B261" t="str">
        <f>IF(A261="","",男子申込一覧表!BQ63)</f>
        <v/>
      </c>
      <c r="C261" t="str">
        <f>IF(A261="","",男子申込一覧表!BR63)</f>
        <v/>
      </c>
      <c r="D261" t="str">
        <f>IF(A261="","",男子申込一覧表!AY63)</f>
        <v/>
      </c>
      <c r="E261" t="str">
        <f>IF(A261="","",男子申込一覧表!BS63)</f>
        <v/>
      </c>
      <c r="F261">
        <v>0</v>
      </c>
      <c r="G261" t="str">
        <f>IF(A261="","",男子申込一覧表!BW63)</f>
        <v/>
      </c>
      <c r="H261" t="str">
        <f>IF(A261="","",男子申込一覧表!BL63)</f>
        <v/>
      </c>
    </row>
    <row r="262" spans="1:8">
      <c r="A262" t="str">
        <f>IF(男子申込一覧表!P64="","",男子申込一覧表!AR64)</f>
        <v/>
      </c>
      <c r="B262" t="str">
        <f>IF(A262="","",男子申込一覧表!BQ64)</f>
        <v/>
      </c>
      <c r="C262" t="str">
        <f>IF(A262="","",男子申込一覧表!BR64)</f>
        <v/>
      </c>
      <c r="D262" t="str">
        <f>IF(A262="","",男子申込一覧表!AY64)</f>
        <v/>
      </c>
      <c r="E262" t="str">
        <f>IF(A262="","",男子申込一覧表!BS64)</f>
        <v/>
      </c>
      <c r="F262">
        <v>0</v>
      </c>
      <c r="G262" t="str">
        <f>IF(A262="","",男子申込一覧表!BW64)</f>
        <v/>
      </c>
      <c r="H262" t="str">
        <f>IF(A262="","",男子申込一覧表!BL64)</f>
        <v/>
      </c>
    </row>
    <row r="263" spans="1:8">
      <c r="A263" t="str">
        <f>IF(男子申込一覧表!P65="","",男子申込一覧表!AR65)</f>
        <v/>
      </c>
      <c r="B263" t="str">
        <f>IF(A263="","",男子申込一覧表!BQ65)</f>
        <v/>
      </c>
      <c r="C263" t="str">
        <f>IF(A263="","",男子申込一覧表!BR65)</f>
        <v/>
      </c>
      <c r="D263" t="str">
        <f>IF(A263="","",男子申込一覧表!AY65)</f>
        <v/>
      </c>
      <c r="E263" t="str">
        <f>IF(A263="","",男子申込一覧表!BS65)</f>
        <v/>
      </c>
      <c r="F263">
        <v>0</v>
      </c>
      <c r="G263" t="str">
        <f>IF(A263="","",男子申込一覧表!BW65)</f>
        <v/>
      </c>
      <c r="H263" t="str">
        <f>IF(A263="","",男子申込一覧表!BL65)</f>
        <v/>
      </c>
    </row>
    <row r="264" spans="1:8">
      <c r="A264" t="str">
        <f>IF(男子申込一覧表!P66="","",男子申込一覧表!AR66)</f>
        <v/>
      </c>
      <c r="B264" t="str">
        <f>IF(A264="","",男子申込一覧表!BQ66)</f>
        <v/>
      </c>
      <c r="C264" t="str">
        <f>IF(A264="","",男子申込一覧表!BR66)</f>
        <v/>
      </c>
      <c r="D264" t="str">
        <f>IF(A264="","",男子申込一覧表!AY66)</f>
        <v/>
      </c>
      <c r="E264" t="str">
        <f>IF(A264="","",男子申込一覧表!BS66)</f>
        <v/>
      </c>
      <c r="F264">
        <v>0</v>
      </c>
      <c r="G264" t="str">
        <f>IF(A264="","",男子申込一覧表!BW66)</f>
        <v/>
      </c>
      <c r="H264" t="str">
        <f>IF(A264="","",男子申込一覧表!BL66)</f>
        <v/>
      </c>
    </row>
    <row r="265" spans="1:8">
      <c r="A265" t="str">
        <f>IF(男子申込一覧表!P67="","",男子申込一覧表!AR67)</f>
        <v/>
      </c>
      <c r="B265" t="str">
        <f>IF(A265="","",男子申込一覧表!BQ67)</f>
        <v/>
      </c>
      <c r="C265" t="str">
        <f>IF(A265="","",男子申込一覧表!BR67)</f>
        <v/>
      </c>
      <c r="D265" t="str">
        <f>IF(A265="","",男子申込一覧表!AY67)</f>
        <v/>
      </c>
      <c r="E265" t="str">
        <f>IF(A265="","",男子申込一覧表!BS67)</f>
        <v/>
      </c>
      <c r="F265">
        <v>0</v>
      </c>
      <c r="G265" t="str">
        <f>IF(A265="","",男子申込一覧表!BW67)</f>
        <v/>
      </c>
      <c r="H265" t="str">
        <f>IF(A265="","",男子申込一覧表!BL67)</f>
        <v/>
      </c>
    </row>
    <row r="266" spans="1:8">
      <c r="A266" t="str">
        <f>IF(男子申込一覧表!P68="","",男子申込一覧表!AR68)</f>
        <v/>
      </c>
      <c r="B266" t="str">
        <f>IF(A266="","",男子申込一覧表!BQ68)</f>
        <v/>
      </c>
      <c r="C266" t="str">
        <f>IF(A266="","",男子申込一覧表!BR68)</f>
        <v/>
      </c>
      <c r="D266" t="str">
        <f>IF(A266="","",男子申込一覧表!AY68)</f>
        <v/>
      </c>
      <c r="E266" t="str">
        <f>IF(A266="","",男子申込一覧表!BS68)</f>
        <v/>
      </c>
      <c r="F266">
        <v>0</v>
      </c>
      <c r="G266" t="str">
        <f>IF(A266="","",男子申込一覧表!BW68)</f>
        <v/>
      </c>
      <c r="H266" t="str">
        <f>IF(A266="","",男子申込一覧表!BL68)</f>
        <v/>
      </c>
    </row>
    <row r="267" spans="1:8">
      <c r="A267" t="str">
        <f>IF(男子申込一覧表!P69="","",男子申込一覧表!AR69)</f>
        <v/>
      </c>
      <c r="B267" t="str">
        <f>IF(A267="","",男子申込一覧表!BQ69)</f>
        <v/>
      </c>
      <c r="C267" t="str">
        <f>IF(A267="","",男子申込一覧表!BR69)</f>
        <v/>
      </c>
      <c r="D267" t="str">
        <f>IF(A267="","",男子申込一覧表!AY69)</f>
        <v/>
      </c>
      <c r="E267" t="str">
        <f>IF(A267="","",男子申込一覧表!BS69)</f>
        <v/>
      </c>
      <c r="F267">
        <v>0</v>
      </c>
      <c r="G267" t="str">
        <f>IF(A267="","",男子申込一覧表!BW69)</f>
        <v/>
      </c>
      <c r="H267" t="str">
        <f>IF(A267="","",男子申込一覧表!BL69)</f>
        <v/>
      </c>
    </row>
    <row r="268" spans="1:8">
      <c r="A268" t="str">
        <f>IF(男子申込一覧表!P70="","",男子申込一覧表!AR70)</f>
        <v/>
      </c>
      <c r="B268" t="str">
        <f>IF(A268="","",男子申込一覧表!BQ70)</f>
        <v/>
      </c>
      <c r="C268" t="str">
        <f>IF(A268="","",男子申込一覧表!BR70)</f>
        <v/>
      </c>
      <c r="D268" t="str">
        <f>IF(A268="","",男子申込一覧表!AY70)</f>
        <v/>
      </c>
      <c r="E268" t="str">
        <f>IF(A268="","",男子申込一覧表!BS70)</f>
        <v/>
      </c>
      <c r="F268">
        <v>0</v>
      </c>
      <c r="G268" t="str">
        <f>IF(A268="","",男子申込一覧表!BW70)</f>
        <v/>
      </c>
      <c r="H268" t="str">
        <f>IF(A268="","",男子申込一覧表!BL70)</f>
        <v/>
      </c>
    </row>
    <row r="269" spans="1:8">
      <c r="A269" t="str">
        <f>IF(男子申込一覧表!P71="","",男子申込一覧表!AR71)</f>
        <v/>
      </c>
      <c r="B269" t="str">
        <f>IF(A269="","",男子申込一覧表!BQ71)</f>
        <v/>
      </c>
      <c r="C269" t="str">
        <f>IF(A269="","",男子申込一覧表!BR71)</f>
        <v/>
      </c>
      <c r="D269" t="str">
        <f>IF(A269="","",男子申込一覧表!AY71)</f>
        <v/>
      </c>
      <c r="E269" t="str">
        <f>IF(A269="","",男子申込一覧表!BS71)</f>
        <v/>
      </c>
      <c r="F269">
        <v>0</v>
      </c>
      <c r="G269" t="str">
        <f>IF(A269="","",男子申込一覧表!BW71)</f>
        <v/>
      </c>
      <c r="H269" t="str">
        <f>IF(A269="","",男子申込一覧表!BL71)</f>
        <v/>
      </c>
    </row>
    <row r="270" spans="1:8">
      <c r="A270" t="str">
        <f>IF(男子申込一覧表!P72="","",男子申込一覧表!AR72)</f>
        <v/>
      </c>
      <c r="B270" t="str">
        <f>IF(A270="","",男子申込一覧表!BQ72)</f>
        <v/>
      </c>
      <c r="C270" t="str">
        <f>IF(A270="","",男子申込一覧表!BR72)</f>
        <v/>
      </c>
      <c r="D270" t="str">
        <f>IF(A270="","",男子申込一覧表!AY72)</f>
        <v/>
      </c>
      <c r="E270" t="str">
        <f>IF(A270="","",男子申込一覧表!BS72)</f>
        <v/>
      </c>
      <c r="F270">
        <v>0</v>
      </c>
      <c r="G270" t="str">
        <f>IF(A270="","",男子申込一覧表!BW72)</f>
        <v/>
      </c>
      <c r="H270" t="str">
        <f>IF(A270="","",男子申込一覧表!BL72)</f>
        <v/>
      </c>
    </row>
    <row r="271" spans="1:8">
      <c r="A271" t="str">
        <f>IF(男子申込一覧表!P73="","",男子申込一覧表!AR73)</f>
        <v/>
      </c>
      <c r="B271" t="str">
        <f>IF(A271="","",男子申込一覧表!BQ73)</f>
        <v/>
      </c>
      <c r="C271" t="str">
        <f>IF(A271="","",男子申込一覧表!BR73)</f>
        <v/>
      </c>
      <c r="D271" t="str">
        <f>IF(A271="","",男子申込一覧表!AY73)</f>
        <v/>
      </c>
      <c r="E271" t="str">
        <f>IF(A271="","",男子申込一覧表!BS73)</f>
        <v/>
      </c>
      <c r="F271">
        <v>0</v>
      </c>
      <c r="G271" t="str">
        <f>IF(A271="","",男子申込一覧表!BW73)</f>
        <v/>
      </c>
      <c r="H271" t="str">
        <f>IF(A271="","",男子申込一覧表!BL73)</f>
        <v/>
      </c>
    </row>
    <row r="272" spans="1:8">
      <c r="A272" t="str">
        <f>IF(男子申込一覧表!P74="","",男子申込一覧表!AR74)</f>
        <v/>
      </c>
      <c r="B272" t="str">
        <f>IF(A272="","",男子申込一覧表!BQ74)</f>
        <v/>
      </c>
      <c r="C272" t="str">
        <f>IF(A272="","",男子申込一覧表!BR74)</f>
        <v/>
      </c>
      <c r="D272" t="str">
        <f>IF(A272="","",男子申込一覧表!AY74)</f>
        <v/>
      </c>
      <c r="E272" t="str">
        <f>IF(A272="","",男子申込一覧表!BS74)</f>
        <v/>
      </c>
      <c r="F272">
        <v>0</v>
      </c>
      <c r="G272" t="str">
        <f>IF(A272="","",男子申込一覧表!BW74)</f>
        <v/>
      </c>
      <c r="H272" t="str">
        <f>IF(A272="","",男子申込一覧表!BL74)</f>
        <v/>
      </c>
    </row>
    <row r="273" spans="1:8">
      <c r="A273" t="str">
        <f>IF(男子申込一覧表!P75="","",男子申込一覧表!AR75)</f>
        <v/>
      </c>
      <c r="B273" t="str">
        <f>IF(A273="","",男子申込一覧表!BQ75)</f>
        <v/>
      </c>
      <c r="C273" t="str">
        <f>IF(A273="","",男子申込一覧表!BR75)</f>
        <v/>
      </c>
      <c r="D273" t="str">
        <f>IF(A273="","",男子申込一覧表!AY75)</f>
        <v/>
      </c>
      <c r="E273" t="str">
        <f>IF(A273="","",男子申込一覧表!BS75)</f>
        <v/>
      </c>
      <c r="F273">
        <v>0</v>
      </c>
      <c r="G273" t="str">
        <f>IF(A273="","",男子申込一覧表!BW75)</f>
        <v/>
      </c>
      <c r="H273" t="str">
        <f>IF(A273="","",男子申込一覧表!BL75)</f>
        <v/>
      </c>
    </row>
    <row r="274" spans="1:8">
      <c r="A274" t="str">
        <f>IF(男子申込一覧表!P76="","",男子申込一覧表!AR76)</f>
        <v/>
      </c>
      <c r="B274" t="str">
        <f>IF(A274="","",男子申込一覧表!BQ76)</f>
        <v/>
      </c>
      <c r="C274" t="str">
        <f>IF(A274="","",男子申込一覧表!BR76)</f>
        <v/>
      </c>
      <c r="D274" t="str">
        <f>IF(A274="","",男子申込一覧表!AY76)</f>
        <v/>
      </c>
      <c r="E274" t="str">
        <f>IF(A274="","",男子申込一覧表!BS76)</f>
        <v/>
      </c>
      <c r="F274">
        <v>0</v>
      </c>
      <c r="G274" t="str">
        <f>IF(A274="","",男子申込一覧表!BW76)</f>
        <v/>
      </c>
      <c r="H274" t="str">
        <f>IF(A274="","",男子申込一覧表!BL76)</f>
        <v/>
      </c>
    </row>
    <row r="275" spans="1:8">
      <c r="A275" t="str">
        <f>IF(男子申込一覧表!P77="","",男子申込一覧表!AR77)</f>
        <v/>
      </c>
      <c r="B275" t="str">
        <f>IF(A275="","",男子申込一覧表!BQ77)</f>
        <v/>
      </c>
      <c r="C275" t="str">
        <f>IF(A275="","",男子申込一覧表!BR77)</f>
        <v/>
      </c>
      <c r="D275" t="str">
        <f>IF(A275="","",男子申込一覧表!AY77)</f>
        <v/>
      </c>
      <c r="E275" t="str">
        <f>IF(A275="","",男子申込一覧表!BS77)</f>
        <v/>
      </c>
      <c r="F275">
        <v>0</v>
      </c>
      <c r="G275" t="str">
        <f>IF(A275="","",男子申込一覧表!BW77)</f>
        <v/>
      </c>
      <c r="H275" t="str">
        <f>IF(A275="","",男子申込一覧表!BL77)</f>
        <v/>
      </c>
    </row>
    <row r="276" spans="1:8">
      <c r="A276" t="str">
        <f>IF(男子申込一覧表!P78="","",男子申込一覧表!AR78)</f>
        <v/>
      </c>
      <c r="B276" t="str">
        <f>IF(A276="","",男子申込一覧表!BQ78)</f>
        <v/>
      </c>
      <c r="C276" t="str">
        <f>IF(A276="","",男子申込一覧表!BR78)</f>
        <v/>
      </c>
      <c r="D276" t="str">
        <f>IF(A276="","",男子申込一覧表!AY78)</f>
        <v/>
      </c>
      <c r="E276" t="str">
        <f>IF(A276="","",男子申込一覧表!BS78)</f>
        <v/>
      </c>
      <c r="F276">
        <v>0</v>
      </c>
      <c r="G276" t="str">
        <f>IF(A276="","",男子申込一覧表!BW78)</f>
        <v/>
      </c>
      <c r="H276" t="str">
        <f>IF(A276="","",男子申込一覧表!BL78)</f>
        <v/>
      </c>
    </row>
    <row r="277" spans="1:8">
      <c r="A277" t="str">
        <f>IF(男子申込一覧表!P79="","",男子申込一覧表!AR79)</f>
        <v/>
      </c>
      <c r="B277" t="str">
        <f>IF(A277="","",男子申込一覧表!BQ79)</f>
        <v/>
      </c>
      <c r="C277" t="str">
        <f>IF(A277="","",男子申込一覧表!BR79)</f>
        <v/>
      </c>
      <c r="D277" t="str">
        <f>IF(A277="","",男子申込一覧表!AY79)</f>
        <v/>
      </c>
      <c r="E277" t="str">
        <f>IF(A277="","",男子申込一覧表!BS79)</f>
        <v/>
      </c>
      <c r="F277">
        <v>0</v>
      </c>
      <c r="G277" t="str">
        <f>IF(A277="","",男子申込一覧表!BW79)</f>
        <v/>
      </c>
      <c r="H277" t="str">
        <f>IF(A277="","",男子申込一覧表!BL79)</f>
        <v/>
      </c>
    </row>
    <row r="278" spans="1:8">
      <c r="A278" t="str">
        <f>IF(男子申込一覧表!P80="","",男子申込一覧表!AR80)</f>
        <v/>
      </c>
      <c r="B278" t="str">
        <f>IF(A278="","",男子申込一覧表!BQ80)</f>
        <v/>
      </c>
      <c r="C278" t="str">
        <f>IF(A278="","",男子申込一覧表!BR80)</f>
        <v/>
      </c>
      <c r="D278" t="str">
        <f>IF(A278="","",男子申込一覧表!AY80)</f>
        <v/>
      </c>
      <c r="E278" t="str">
        <f>IF(A278="","",男子申込一覧表!BS80)</f>
        <v/>
      </c>
      <c r="F278">
        <v>0</v>
      </c>
      <c r="G278" t="str">
        <f>IF(A278="","",男子申込一覧表!BW80)</f>
        <v/>
      </c>
      <c r="H278" t="str">
        <f>IF(A278="","",男子申込一覧表!BL80)</f>
        <v/>
      </c>
    </row>
    <row r="279" spans="1:8">
      <c r="A279" t="str">
        <f>IF(男子申込一覧表!P81="","",男子申込一覧表!AR81)</f>
        <v/>
      </c>
      <c r="B279" t="str">
        <f>IF(A279="","",男子申込一覧表!BQ81)</f>
        <v/>
      </c>
      <c r="C279" t="str">
        <f>IF(A279="","",男子申込一覧表!BR81)</f>
        <v/>
      </c>
      <c r="D279" t="str">
        <f>IF(A279="","",男子申込一覧表!AY81)</f>
        <v/>
      </c>
      <c r="E279" t="str">
        <f>IF(A279="","",男子申込一覧表!BS81)</f>
        <v/>
      </c>
      <c r="F279">
        <v>0</v>
      </c>
      <c r="G279" t="str">
        <f>IF(A279="","",男子申込一覧表!BW81)</f>
        <v/>
      </c>
      <c r="H279" t="str">
        <f>IF(A279="","",男子申込一覧表!BL81)</f>
        <v/>
      </c>
    </row>
    <row r="280" spans="1:8">
      <c r="A280" t="str">
        <f>IF(男子申込一覧表!P82="","",男子申込一覧表!AR82)</f>
        <v/>
      </c>
      <c r="B280" t="str">
        <f>IF(A280="","",男子申込一覧表!BQ82)</f>
        <v/>
      </c>
      <c r="C280" t="str">
        <f>IF(A280="","",男子申込一覧表!BR82)</f>
        <v/>
      </c>
      <c r="D280" t="str">
        <f>IF(A280="","",男子申込一覧表!AY82)</f>
        <v/>
      </c>
      <c r="E280" t="str">
        <f>IF(A280="","",男子申込一覧表!BS82)</f>
        <v/>
      </c>
      <c r="F280">
        <v>0</v>
      </c>
      <c r="G280" t="str">
        <f>IF(A280="","",男子申込一覧表!BW82)</f>
        <v/>
      </c>
      <c r="H280" t="str">
        <f>IF(A280="","",男子申込一覧表!BL82)</f>
        <v/>
      </c>
    </row>
    <row r="281" spans="1:8">
      <c r="A281" t="str">
        <f>IF(男子申込一覧表!P83="","",男子申込一覧表!AR83)</f>
        <v/>
      </c>
      <c r="B281" t="str">
        <f>IF(A281="","",男子申込一覧表!BQ83)</f>
        <v/>
      </c>
      <c r="C281" t="str">
        <f>IF(A281="","",男子申込一覧表!BR83)</f>
        <v/>
      </c>
      <c r="D281" t="str">
        <f>IF(A281="","",男子申込一覧表!AY83)</f>
        <v/>
      </c>
      <c r="E281" t="str">
        <f>IF(A281="","",男子申込一覧表!BS83)</f>
        <v/>
      </c>
      <c r="F281">
        <v>0</v>
      </c>
      <c r="G281" t="str">
        <f>IF(A281="","",男子申込一覧表!BW83)</f>
        <v/>
      </c>
      <c r="H281" t="str">
        <f>IF(A281="","",男子申込一覧表!BL83)</f>
        <v/>
      </c>
    </row>
    <row r="282" spans="1:8">
      <c r="A282" t="str">
        <f>IF(男子申込一覧表!P84="","",男子申込一覧表!AR84)</f>
        <v/>
      </c>
      <c r="B282" t="str">
        <f>IF(A282="","",男子申込一覧表!BQ84)</f>
        <v/>
      </c>
      <c r="C282" t="str">
        <f>IF(A282="","",男子申込一覧表!BR84)</f>
        <v/>
      </c>
      <c r="D282" t="str">
        <f>IF(A282="","",男子申込一覧表!AY84)</f>
        <v/>
      </c>
      <c r="E282" t="str">
        <f>IF(A282="","",男子申込一覧表!BS84)</f>
        <v/>
      </c>
      <c r="F282">
        <v>0</v>
      </c>
      <c r="G282" t="str">
        <f>IF(A282="","",男子申込一覧表!BW84)</f>
        <v/>
      </c>
      <c r="H282" t="str">
        <f>IF(A282="","",男子申込一覧表!BL84)</f>
        <v/>
      </c>
    </row>
    <row r="283" spans="1:8">
      <c r="A283" t="str">
        <f>IF(男子申込一覧表!P85="","",男子申込一覧表!AR85)</f>
        <v/>
      </c>
      <c r="B283" t="str">
        <f>IF(A283="","",男子申込一覧表!BQ85)</f>
        <v/>
      </c>
      <c r="C283" t="str">
        <f>IF(A283="","",男子申込一覧表!BR85)</f>
        <v/>
      </c>
      <c r="D283" t="str">
        <f>IF(A283="","",男子申込一覧表!AY85)</f>
        <v/>
      </c>
      <c r="E283" t="str">
        <f>IF(A283="","",男子申込一覧表!BS85)</f>
        <v/>
      </c>
      <c r="F283">
        <v>0</v>
      </c>
      <c r="G283" t="str">
        <f>IF(A283="","",男子申込一覧表!BW85)</f>
        <v/>
      </c>
      <c r="H283" t="str">
        <f>IF(A283="","",男子申込一覧表!BL85)</f>
        <v/>
      </c>
    </row>
    <row r="284" spans="1:8">
      <c r="A284" t="str">
        <f>IF(男子申込一覧表!P86="","",男子申込一覧表!AR86)</f>
        <v/>
      </c>
      <c r="B284" t="str">
        <f>IF(A284="","",男子申込一覧表!BQ86)</f>
        <v/>
      </c>
      <c r="C284" t="str">
        <f>IF(A284="","",男子申込一覧表!BR86)</f>
        <v/>
      </c>
      <c r="D284" t="str">
        <f>IF(A284="","",男子申込一覧表!AY86)</f>
        <v/>
      </c>
      <c r="E284" t="str">
        <f>IF(A284="","",男子申込一覧表!BS86)</f>
        <v/>
      </c>
      <c r="F284">
        <v>0</v>
      </c>
      <c r="G284" t="str">
        <f>IF(A284="","",男子申込一覧表!BW86)</f>
        <v/>
      </c>
      <c r="H284" t="str">
        <f>IF(A284="","",男子申込一覧表!BL86)</f>
        <v/>
      </c>
    </row>
    <row r="285" spans="1:8">
      <c r="A285" t="str">
        <f>IF(男子申込一覧表!P87="","",男子申込一覧表!AR87)</f>
        <v/>
      </c>
      <c r="B285" t="str">
        <f>IF(A285="","",男子申込一覧表!BQ87)</f>
        <v/>
      </c>
      <c r="C285" t="str">
        <f>IF(A285="","",男子申込一覧表!BR87)</f>
        <v/>
      </c>
      <c r="D285" t="str">
        <f>IF(A285="","",男子申込一覧表!AY87)</f>
        <v/>
      </c>
      <c r="E285" t="str">
        <f>IF(A285="","",男子申込一覧表!BS87)</f>
        <v/>
      </c>
      <c r="F285">
        <v>0</v>
      </c>
      <c r="G285" t="str">
        <f>IF(A285="","",男子申込一覧表!BW87)</f>
        <v/>
      </c>
      <c r="H285" t="str">
        <f>IF(A285="","",男子申込一覧表!BL87)</f>
        <v/>
      </c>
    </row>
    <row r="286" spans="1:8">
      <c r="A286" t="str">
        <f>IF(男子申込一覧表!P88="","",男子申込一覧表!AR88)</f>
        <v/>
      </c>
      <c r="B286" t="str">
        <f>IF(A286="","",男子申込一覧表!BQ88)</f>
        <v/>
      </c>
      <c r="C286" t="str">
        <f>IF(A286="","",男子申込一覧表!BR88)</f>
        <v/>
      </c>
      <c r="D286" t="str">
        <f>IF(A286="","",男子申込一覧表!AY88)</f>
        <v/>
      </c>
      <c r="E286" t="str">
        <f>IF(A286="","",男子申込一覧表!BS88)</f>
        <v/>
      </c>
      <c r="F286">
        <v>0</v>
      </c>
      <c r="G286" t="str">
        <f>IF(A286="","",男子申込一覧表!BW88)</f>
        <v/>
      </c>
      <c r="H286" t="str">
        <f>IF(A286="","",男子申込一覧表!BL88)</f>
        <v/>
      </c>
    </row>
    <row r="287" spans="1:8">
      <c r="A287" t="str">
        <f>IF(男子申込一覧表!P89="","",男子申込一覧表!AR89)</f>
        <v/>
      </c>
      <c r="B287" t="str">
        <f>IF(A287="","",男子申込一覧表!BQ89)</f>
        <v/>
      </c>
      <c r="C287" t="str">
        <f>IF(A287="","",男子申込一覧表!BR89)</f>
        <v/>
      </c>
      <c r="D287" t="str">
        <f>IF(A287="","",男子申込一覧表!AY89)</f>
        <v/>
      </c>
      <c r="E287" t="str">
        <f>IF(A287="","",男子申込一覧表!BS89)</f>
        <v/>
      </c>
      <c r="F287">
        <v>0</v>
      </c>
      <c r="G287" t="str">
        <f>IF(A287="","",男子申込一覧表!BW89)</f>
        <v/>
      </c>
      <c r="H287" t="str">
        <f>IF(A287="","",男子申込一覧表!BL89)</f>
        <v/>
      </c>
    </row>
    <row r="288" spans="1:8">
      <c r="A288" t="str">
        <f>IF(男子申込一覧表!P90="","",男子申込一覧表!AR90)</f>
        <v/>
      </c>
      <c r="B288" t="str">
        <f>IF(A288="","",男子申込一覧表!BQ90)</f>
        <v/>
      </c>
      <c r="C288" t="str">
        <f>IF(A288="","",男子申込一覧表!BR90)</f>
        <v/>
      </c>
      <c r="D288" t="str">
        <f>IF(A288="","",男子申込一覧表!AY90)</f>
        <v/>
      </c>
      <c r="E288" t="str">
        <f>IF(A288="","",男子申込一覧表!BS90)</f>
        <v/>
      </c>
      <c r="F288">
        <v>0</v>
      </c>
      <c r="G288" t="str">
        <f>IF(A288="","",男子申込一覧表!BW90)</f>
        <v/>
      </c>
      <c r="H288" t="str">
        <f>IF(A288="","",男子申込一覧表!BL90)</f>
        <v/>
      </c>
    </row>
    <row r="289" spans="1:8">
      <c r="A289" t="str">
        <f>IF(男子申込一覧表!P91="","",男子申込一覧表!AR91)</f>
        <v/>
      </c>
      <c r="B289" t="str">
        <f>IF(A289="","",男子申込一覧表!BQ91)</f>
        <v/>
      </c>
      <c r="C289" t="str">
        <f>IF(A289="","",男子申込一覧表!BR91)</f>
        <v/>
      </c>
      <c r="D289" t="str">
        <f>IF(A289="","",男子申込一覧表!AY91)</f>
        <v/>
      </c>
      <c r="E289" t="str">
        <f>IF(A289="","",男子申込一覧表!BS91)</f>
        <v/>
      </c>
      <c r="F289">
        <v>0</v>
      </c>
      <c r="G289" t="str">
        <f>IF(A289="","",男子申込一覧表!BW91)</f>
        <v/>
      </c>
      <c r="H289" t="str">
        <f>IF(A289="","",男子申込一覧表!BL91)</f>
        <v/>
      </c>
    </row>
    <row r="290" spans="1:8">
      <c r="A290" t="str">
        <f>IF(男子申込一覧表!P92="","",男子申込一覧表!AR92)</f>
        <v/>
      </c>
      <c r="B290" t="str">
        <f>IF(A290="","",男子申込一覧表!BQ92)</f>
        <v/>
      </c>
      <c r="C290" t="str">
        <f>IF(A290="","",男子申込一覧表!BR92)</f>
        <v/>
      </c>
      <c r="D290" t="str">
        <f>IF(A290="","",男子申込一覧表!AY92)</f>
        <v/>
      </c>
      <c r="E290" t="str">
        <f>IF(A290="","",男子申込一覧表!BS92)</f>
        <v/>
      </c>
      <c r="F290">
        <v>0</v>
      </c>
      <c r="G290" t="str">
        <f>IF(A290="","",男子申込一覧表!BW92)</f>
        <v/>
      </c>
      <c r="H290" t="str">
        <f>IF(A290="","",男子申込一覧表!BL92)</f>
        <v/>
      </c>
    </row>
    <row r="291" spans="1:8">
      <c r="A291" t="str">
        <f>IF(男子申込一覧表!P93="","",男子申込一覧表!AR93)</f>
        <v/>
      </c>
      <c r="B291" t="str">
        <f>IF(A291="","",男子申込一覧表!BQ93)</f>
        <v/>
      </c>
      <c r="C291" t="str">
        <f>IF(A291="","",男子申込一覧表!BR93)</f>
        <v/>
      </c>
      <c r="D291" t="str">
        <f>IF(A291="","",男子申込一覧表!AY93)</f>
        <v/>
      </c>
      <c r="E291" t="str">
        <f>IF(A291="","",男子申込一覧表!BS93)</f>
        <v/>
      </c>
      <c r="F291">
        <v>0</v>
      </c>
      <c r="G291" t="str">
        <f>IF(A291="","",男子申込一覧表!BW93)</f>
        <v/>
      </c>
      <c r="H291" t="str">
        <f>IF(A291="","",男子申込一覧表!BL93)</f>
        <v/>
      </c>
    </row>
    <row r="292" spans="1:8">
      <c r="A292" t="str">
        <f>IF(男子申込一覧表!P94="","",男子申込一覧表!AR94)</f>
        <v/>
      </c>
      <c r="B292" t="str">
        <f>IF(A292="","",男子申込一覧表!BQ94)</f>
        <v/>
      </c>
      <c r="C292" t="str">
        <f>IF(A292="","",男子申込一覧表!BR94)</f>
        <v/>
      </c>
      <c r="D292" t="str">
        <f>IF(A292="","",男子申込一覧表!AY94)</f>
        <v/>
      </c>
      <c r="E292" t="str">
        <f>IF(A292="","",男子申込一覧表!BS94)</f>
        <v/>
      </c>
      <c r="F292">
        <v>0</v>
      </c>
      <c r="G292" t="str">
        <f>IF(A292="","",男子申込一覧表!BW94)</f>
        <v/>
      </c>
      <c r="H292" t="str">
        <f>IF(A292="","",男子申込一覧表!BL94)</f>
        <v/>
      </c>
    </row>
    <row r="293" spans="1:8">
      <c r="A293" t="str">
        <f>IF(男子申込一覧表!P95="","",男子申込一覧表!AR95)</f>
        <v/>
      </c>
      <c r="B293" t="str">
        <f>IF(A293="","",男子申込一覧表!BQ95)</f>
        <v/>
      </c>
      <c r="C293" t="str">
        <f>IF(A293="","",男子申込一覧表!BR95)</f>
        <v/>
      </c>
      <c r="D293" t="str">
        <f>IF(A293="","",男子申込一覧表!AY95)</f>
        <v/>
      </c>
      <c r="E293" t="str">
        <f>IF(A293="","",男子申込一覧表!BS95)</f>
        <v/>
      </c>
      <c r="F293">
        <v>0</v>
      </c>
      <c r="G293" t="str">
        <f>IF(A293="","",男子申込一覧表!BW95)</f>
        <v/>
      </c>
      <c r="H293" t="str">
        <f>IF(A293="","",男子申込一覧表!BL95)</f>
        <v/>
      </c>
    </row>
    <row r="294" spans="1:8">
      <c r="A294" t="str">
        <f>IF(男子申込一覧表!P96="","",男子申込一覧表!AR96)</f>
        <v/>
      </c>
      <c r="B294" t="str">
        <f>IF(A294="","",男子申込一覧表!BQ96)</f>
        <v/>
      </c>
      <c r="C294" t="str">
        <f>IF(A294="","",男子申込一覧表!BR96)</f>
        <v/>
      </c>
      <c r="D294" t="str">
        <f>IF(A294="","",男子申込一覧表!AY96)</f>
        <v/>
      </c>
      <c r="E294" t="str">
        <f>IF(A294="","",男子申込一覧表!BS96)</f>
        <v/>
      </c>
      <c r="F294">
        <v>0</v>
      </c>
      <c r="G294" t="str">
        <f>IF(A294="","",男子申込一覧表!BW96)</f>
        <v/>
      </c>
      <c r="H294" t="str">
        <f>IF(A294="","",男子申込一覧表!BL96)</f>
        <v/>
      </c>
    </row>
    <row r="295" spans="1:8">
      <c r="A295" t="str">
        <f>IF(男子申込一覧表!P97="","",男子申込一覧表!AR97)</f>
        <v/>
      </c>
      <c r="B295" t="str">
        <f>IF(A295="","",男子申込一覧表!BQ97)</f>
        <v/>
      </c>
      <c r="C295" t="str">
        <f>IF(A295="","",男子申込一覧表!BR97)</f>
        <v/>
      </c>
      <c r="D295" t="str">
        <f>IF(A295="","",男子申込一覧表!AY97)</f>
        <v/>
      </c>
      <c r="E295" t="str">
        <f>IF(A295="","",男子申込一覧表!BS97)</f>
        <v/>
      </c>
      <c r="F295">
        <v>0</v>
      </c>
      <c r="G295" t="str">
        <f>IF(A295="","",男子申込一覧表!BW97)</f>
        <v/>
      </c>
      <c r="H295" t="str">
        <f>IF(A295="","",男子申込一覧表!BL97)</f>
        <v/>
      </c>
    </row>
    <row r="296" spans="1:8">
      <c r="A296" t="str">
        <f>IF(男子申込一覧表!P98="","",男子申込一覧表!AR98)</f>
        <v/>
      </c>
      <c r="B296" t="str">
        <f>IF(A296="","",男子申込一覧表!BQ98)</f>
        <v/>
      </c>
      <c r="C296" t="str">
        <f>IF(A296="","",男子申込一覧表!BR98)</f>
        <v/>
      </c>
      <c r="D296" t="str">
        <f>IF(A296="","",男子申込一覧表!AY98)</f>
        <v/>
      </c>
      <c r="E296" t="str">
        <f>IF(A296="","",男子申込一覧表!BS98)</f>
        <v/>
      </c>
      <c r="F296">
        <v>0</v>
      </c>
      <c r="G296" t="str">
        <f>IF(A296="","",男子申込一覧表!BW98)</f>
        <v/>
      </c>
      <c r="H296" t="str">
        <f>IF(A296="","",男子申込一覧表!BL98)</f>
        <v/>
      </c>
    </row>
    <row r="297" spans="1:8">
      <c r="A297" t="str">
        <f>IF(男子申込一覧表!P99="","",男子申込一覧表!AR99)</f>
        <v/>
      </c>
      <c r="B297" t="str">
        <f>IF(A297="","",男子申込一覧表!BQ99)</f>
        <v/>
      </c>
      <c r="C297" t="str">
        <f>IF(A297="","",男子申込一覧表!BR99)</f>
        <v/>
      </c>
      <c r="D297" t="str">
        <f>IF(A297="","",男子申込一覧表!AY99)</f>
        <v/>
      </c>
      <c r="E297" t="str">
        <f>IF(A297="","",男子申込一覧表!BS99)</f>
        <v/>
      </c>
      <c r="F297">
        <v>0</v>
      </c>
      <c r="G297" t="str">
        <f>IF(A297="","",男子申込一覧表!BW99)</f>
        <v/>
      </c>
      <c r="H297" t="str">
        <f>IF(A297="","",男子申込一覧表!BL99)</f>
        <v/>
      </c>
    </row>
    <row r="298" spans="1:8">
      <c r="A298" t="str">
        <f>IF(男子申込一覧表!P100="","",男子申込一覧表!AR100)</f>
        <v/>
      </c>
      <c r="B298" t="str">
        <f>IF(A298="","",男子申込一覧表!BQ100)</f>
        <v/>
      </c>
      <c r="C298" t="str">
        <f>IF(A298="","",男子申込一覧表!BR100)</f>
        <v/>
      </c>
      <c r="D298" t="str">
        <f>IF(A298="","",男子申込一覧表!AY100)</f>
        <v/>
      </c>
      <c r="E298" t="str">
        <f>IF(A298="","",男子申込一覧表!BS100)</f>
        <v/>
      </c>
      <c r="F298">
        <v>0</v>
      </c>
      <c r="G298" t="str">
        <f>IF(A298="","",男子申込一覧表!BW100)</f>
        <v/>
      </c>
      <c r="H298" t="str">
        <f>IF(A298="","",男子申込一覧表!BL100)</f>
        <v/>
      </c>
    </row>
    <row r="299" spans="1:8">
      <c r="A299" t="str">
        <f>IF(男子申込一覧表!P101="","",男子申込一覧表!AR101)</f>
        <v/>
      </c>
      <c r="B299" t="str">
        <f>IF(A299="","",男子申込一覧表!BQ101)</f>
        <v/>
      </c>
      <c r="C299" t="str">
        <f>IF(A299="","",男子申込一覧表!BR101)</f>
        <v/>
      </c>
      <c r="D299" t="str">
        <f>IF(A299="","",男子申込一覧表!AY101)</f>
        <v/>
      </c>
      <c r="E299" t="str">
        <f>IF(A299="","",男子申込一覧表!BS101)</f>
        <v/>
      </c>
      <c r="F299">
        <v>0</v>
      </c>
      <c r="G299" t="str">
        <f>IF(A299="","",男子申込一覧表!BW101)</f>
        <v/>
      </c>
      <c r="H299" t="str">
        <f>IF(A299="","",男子申込一覧表!BL101)</f>
        <v/>
      </c>
    </row>
    <row r="300" spans="1:8">
      <c r="A300" t="str">
        <f>IF(男子申込一覧表!P102="","",男子申込一覧表!AR102)</f>
        <v/>
      </c>
      <c r="B300" t="str">
        <f>IF(A300="","",男子申込一覧表!BQ102)</f>
        <v/>
      </c>
      <c r="C300" t="str">
        <f>IF(A300="","",男子申込一覧表!BR102)</f>
        <v/>
      </c>
      <c r="D300" t="str">
        <f>IF(A300="","",男子申込一覧表!AY102)</f>
        <v/>
      </c>
      <c r="E300" t="str">
        <f>IF(A300="","",男子申込一覧表!BS102)</f>
        <v/>
      </c>
      <c r="F300">
        <v>0</v>
      </c>
      <c r="G300" t="str">
        <f>IF(A300="","",男子申込一覧表!BW102)</f>
        <v/>
      </c>
      <c r="H300" t="str">
        <f>IF(A300="","",男子申込一覧表!BL102)</f>
        <v/>
      </c>
    </row>
    <row r="301" spans="1:8">
      <c r="A301" t="str">
        <f>IF(男子申込一覧表!P103="","",男子申込一覧表!AR103)</f>
        <v/>
      </c>
      <c r="B301" t="str">
        <f>IF(A301="","",男子申込一覧表!BQ103)</f>
        <v/>
      </c>
      <c r="C301" t="str">
        <f>IF(A301="","",男子申込一覧表!BR103)</f>
        <v/>
      </c>
      <c r="D301" t="str">
        <f>IF(A301="","",男子申込一覧表!AY103)</f>
        <v/>
      </c>
      <c r="E301" t="str">
        <f>IF(A301="","",男子申込一覧表!BS103)</f>
        <v/>
      </c>
      <c r="F301">
        <v>0</v>
      </c>
      <c r="G301" t="str">
        <f>IF(A301="","",男子申込一覧表!BW103)</f>
        <v/>
      </c>
      <c r="H301" t="str">
        <f>IF(A301="","",男子申込一覧表!BL103)</f>
        <v/>
      </c>
    </row>
    <row r="302" spans="1:8">
      <c r="A302" t="str">
        <f>IF(男子申込一覧表!P104="","",男子申込一覧表!AR104)</f>
        <v/>
      </c>
      <c r="B302" t="str">
        <f>IF(A302="","",男子申込一覧表!BQ104)</f>
        <v/>
      </c>
      <c r="C302" t="str">
        <f>IF(A302="","",男子申込一覧表!BR104)</f>
        <v/>
      </c>
      <c r="D302" t="str">
        <f>IF(A302="","",男子申込一覧表!AY104)</f>
        <v/>
      </c>
      <c r="E302" t="str">
        <f>IF(A302="","",男子申込一覧表!BS104)</f>
        <v/>
      </c>
      <c r="F302">
        <v>0</v>
      </c>
      <c r="G302" t="str">
        <f>IF(A302="","",男子申込一覧表!BW104)</f>
        <v/>
      </c>
      <c r="H302" t="str">
        <f>IF(A302="","",男子申込一覧表!BL104)</f>
        <v/>
      </c>
    </row>
    <row r="303" spans="1:8">
      <c r="A303" s="52" t="str">
        <f>IF(男子申込一覧表!P105="","",男子申込一覧表!AR105)</f>
        <v/>
      </c>
      <c r="B303" s="52" t="str">
        <f>IF(A303="","",男子申込一覧表!BQ105)</f>
        <v/>
      </c>
      <c r="C303" s="52" t="str">
        <f>IF(A303="","",男子申込一覧表!BR105)</f>
        <v/>
      </c>
      <c r="D303" s="52" t="str">
        <f>IF(A303="","",男子申込一覧表!AY105)</f>
        <v/>
      </c>
      <c r="E303" s="52" t="str">
        <f>IF(A303="","",男子申込一覧表!BS105)</f>
        <v/>
      </c>
      <c r="F303" s="52">
        <v>0</v>
      </c>
      <c r="G303" s="52" t="str">
        <f>IF(A303="","",男子申込一覧表!BW105)</f>
        <v/>
      </c>
      <c r="H303" s="52" t="str">
        <f>IF(A303="","",男子申込一覧表!BL105)</f>
        <v/>
      </c>
    </row>
    <row r="304" spans="1:8">
      <c r="B304" t="str">
        <f>IF(A304="","",男子申込一覧表!BQ106)</f>
        <v/>
      </c>
      <c r="C304" t="str">
        <f>IF(A304="","",男子申込一覧表!BR106)</f>
        <v/>
      </c>
      <c r="D304" t="str">
        <f>IF(A304="","",男子申込一覧表!AX106)</f>
        <v/>
      </c>
      <c r="E304" t="str">
        <f>IF(A304="","",男子申込一覧表!BI106)</f>
        <v/>
      </c>
      <c r="G304" t="str">
        <f>IF(A304="","",男子申込一覧表!BW106)</f>
        <v/>
      </c>
      <c r="H304" t="str">
        <f>IF(A304="","",男子申込一覧表!BL106)</f>
        <v/>
      </c>
    </row>
    <row r="305" spans="1:8">
      <c r="A305" s="52"/>
      <c r="B305" s="52" t="str">
        <f>IF(A305="","",男子申込一覧表!BQ107)</f>
        <v/>
      </c>
      <c r="C305" s="52" t="str">
        <f>IF(A305="","",男子申込一覧表!BR107)</f>
        <v/>
      </c>
      <c r="D305" s="52" t="str">
        <f>IF(A305="","",男子申込一覧表!AX107)</f>
        <v/>
      </c>
      <c r="E305" s="52" t="str">
        <f>IF(A305="","",男子申込一覧表!BI107)</f>
        <v/>
      </c>
      <c r="F305" s="52"/>
      <c r="G305" s="52" t="str">
        <f>IF(A305="","",男子申込一覧表!BW107)</f>
        <v/>
      </c>
      <c r="H305" s="52" t="str">
        <f>IF(A305="","",男子申込一覧表!BL107)</f>
        <v/>
      </c>
    </row>
    <row r="306" spans="1:8">
      <c r="A306" t="str">
        <f>IF(女子申込一覧表!P6="","",女子申込一覧表!AR6)</f>
        <v/>
      </c>
      <c r="B306" t="str">
        <f>IF(A306="","",女子申込一覧表!BQ6)</f>
        <v/>
      </c>
      <c r="C306" t="str">
        <f>IF(A306="","",女子申込一覧表!BR6)</f>
        <v/>
      </c>
      <c r="D306" t="str">
        <f>IF(A306="","",女子申込一覧表!AY6)</f>
        <v/>
      </c>
      <c r="E306" s="64" t="str">
        <f>IF(A306="","",女子申込一覧表!BS6)</f>
        <v/>
      </c>
      <c r="F306">
        <v>5</v>
      </c>
      <c r="G306" s="64" t="str">
        <f>IF(A306="","",女子申込一覧表!BW6)</f>
        <v/>
      </c>
      <c r="H306" s="64" t="str">
        <f>IF(A306="","",女子申込一覧表!BL6)</f>
        <v/>
      </c>
    </row>
    <row r="307" spans="1:8">
      <c r="A307" t="str">
        <f>IF(女子申込一覧表!P7="","",女子申込一覧表!AR7)</f>
        <v/>
      </c>
      <c r="B307" t="str">
        <f>IF(A307="","",女子申込一覧表!BQ7)</f>
        <v/>
      </c>
      <c r="C307" t="str">
        <f>IF(A307="","",女子申込一覧表!BR7)</f>
        <v/>
      </c>
      <c r="D307" t="str">
        <f>IF(A307="","",女子申込一覧表!AY7)</f>
        <v/>
      </c>
      <c r="E307" t="str">
        <f>IF(A307="","",女子申込一覧表!BS7)</f>
        <v/>
      </c>
      <c r="F307">
        <v>5</v>
      </c>
      <c r="G307" t="str">
        <f>IF(A307="","",女子申込一覧表!BW7)</f>
        <v/>
      </c>
      <c r="H307" t="str">
        <f>IF(A307="","",女子申込一覧表!BL7)</f>
        <v/>
      </c>
    </row>
    <row r="308" spans="1:8">
      <c r="A308" t="str">
        <f>IF(女子申込一覧表!P8="","",女子申込一覧表!AR8)</f>
        <v/>
      </c>
      <c r="B308" t="str">
        <f>IF(A308="","",女子申込一覧表!BQ8)</f>
        <v/>
      </c>
      <c r="C308" t="str">
        <f>IF(A308="","",女子申込一覧表!BR8)</f>
        <v/>
      </c>
      <c r="D308" t="str">
        <f>IF(A308="","",女子申込一覧表!AY8)</f>
        <v/>
      </c>
      <c r="E308" t="str">
        <f>IF(A308="","",女子申込一覧表!BS8)</f>
        <v/>
      </c>
      <c r="F308">
        <v>5</v>
      </c>
      <c r="G308" t="str">
        <f>IF(A308="","",女子申込一覧表!BW8)</f>
        <v/>
      </c>
      <c r="H308" t="str">
        <f>IF(A308="","",女子申込一覧表!BL8)</f>
        <v/>
      </c>
    </row>
    <row r="309" spans="1:8">
      <c r="A309" t="str">
        <f>IF(女子申込一覧表!P9="","",女子申込一覧表!AR9)</f>
        <v/>
      </c>
      <c r="B309" t="str">
        <f>IF(A309="","",女子申込一覧表!BQ9)</f>
        <v/>
      </c>
      <c r="C309" t="str">
        <f>IF(A309="","",女子申込一覧表!BR9)</f>
        <v/>
      </c>
      <c r="D309" t="str">
        <f>IF(A309="","",女子申込一覧表!AY9)</f>
        <v/>
      </c>
      <c r="E309" t="str">
        <f>IF(A309="","",女子申込一覧表!BS9)</f>
        <v/>
      </c>
      <c r="F309">
        <v>5</v>
      </c>
      <c r="G309" t="str">
        <f>IF(A309="","",女子申込一覧表!BW9)</f>
        <v/>
      </c>
      <c r="H309" t="str">
        <f>IF(A309="","",女子申込一覧表!BL9)</f>
        <v/>
      </c>
    </row>
    <row r="310" spans="1:8">
      <c r="A310" t="str">
        <f>IF(女子申込一覧表!P10="","",女子申込一覧表!AR10)</f>
        <v/>
      </c>
      <c r="B310" t="str">
        <f>IF(A310="","",女子申込一覧表!BQ10)</f>
        <v/>
      </c>
      <c r="C310" t="str">
        <f>IF(A310="","",女子申込一覧表!BR10)</f>
        <v/>
      </c>
      <c r="D310" t="str">
        <f>IF(A310="","",女子申込一覧表!AY10)</f>
        <v/>
      </c>
      <c r="E310" t="str">
        <f>IF(A310="","",女子申込一覧表!BS10)</f>
        <v/>
      </c>
      <c r="F310">
        <v>5</v>
      </c>
      <c r="G310" t="str">
        <f>IF(A310="","",女子申込一覧表!BW10)</f>
        <v/>
      </c>
      <c r="H310" t="str">
        <f>IF(A310="","",女子申込一覧表!BL10)</f>
        <v/>
      </c>
    </row>
    <row r="311" spans="1:8">
      <c r="A311" t="str">
        <f>IF(女子申込一覧表!P11="","",女子申込一覧表!AR11)</f>
        <v/>
      </c>
      <c r="B311" t="str">
        <f>IF(A311="","",女子申込一覧表!BQ11)</f>
        <v/>
      </c>
      <c r="C311" t="str">
        <f>IF(A311="","",女子申込一覧表!BR11)</f>
        <v/>
      </c>
      <c r="D311" t="str">
        <f>IF(A311="","",女子申込一覧表!AY11)</f>
        <v/>
      </c>
      <c r="E311" t="str">
        <f>IF(A311="","",女子申込一覧表!BS11)</f>
        <v/>
      </c>
      <c r="F311">
        <v>5</v>
      </c>
      <c r="G311" t="str">
        <f>IF(A311="","",女子申込一覧表!BW11)</f>
        <v/>
      </c>
      <c r="H311" t="str">
        <f>IF(A311="","",女子申込一覧表!BL11)</f>
        <v/>
      </c>
    </row>
    <row r="312" spans="1:8">
      <c r="A312" t="str">
        <f>IF(女子申込一覧表!P12="","",女子申込一覧表!AR12)</f>
        <v/>
      </c>
      <c r="B312" t="str">
        <f>IF(A312="","",女子申込一覧表!BQ12)</f>
        <v/>
      </c>
      <c r="C312" t="str">
        <f>IF(A312="","",女子申込一覧表!BR12)</f>
        <v/>
      </c>
      <c r="D312" t="str">
        <f>IF(A312="","",女子申込一覧表!AY12)</f>
        <v/>
      </c>
      <c r="E312" t="str">
        <f>IF(A312="","",女子申込一覧表!BS12)</f>
        <v/>
      </c>
      <c r="F312">
        <v>5</v>
      </c>
      <c r="G312" t="str">
        <f>IF(A312="","",女子申込一覧表!BW12)</f>
        <v/>
      </c>
      <c r="H312" t="str">
        <f>IF(A312="","",女子申込一覧表!BL12)</f>
        <v/>
      </c>
    </row>
    <row r="313" spans="1:8">
      <c r="A313" t="str">
        <f>IF(女子申込一覧表!P13="","",女子申込一覧表!AR13)</f>
        <v/>
      </c>
      <c r="B313" t="str">
        <f>IF(A313="","",女子申込一覧表!BQ13)</f>
        <v/>
      </c>
      <c r="C313" t="str">
        <f>IF(A313="","",女子申込一覧表!BR13)</f>
        <v/>
      </c>
      <c r="D313" t="str">
        <f>IF(A313="","",女子申込一覧表!AY13)</f>
        <v/>
      </c>
      <c r="E313" t="str">
        <f>IF(A313="","",女子申込一覧表!BS13)</f>
        <v/>
      </c>
      <c r="F313">
        <v>5</v>
      </c>
      <c r="G313" t="str">
        <f>IF(A313="","",女子申込一覧表!BW13)</f>
        <v/>
      </c>
      <c r="H313" t="str">
        <f>IF(A313="","",女子申込一覧表!BL13)</f>
        <v/>
      </c>
    </row>
    <row r="314" spans="1:8">
      <c r="A314" t="str">
        <f>IF(女子申込一覧表!P14="","",女子申込一覧表!AR14)</f>
        <v/>
      </c>
      <c r="B314" t="str">
        <f>IF(A314="","",女子申込一覧表!BQ14)</f>
        <v/>
      </c>
      <c r="C314" t="str">
        <f>IF(A314="","",女子申込一覧表!BR14)</f>
        <v/>
      </c>
      <c r="D314" t="str">
        <f>IF(A314="","",女子申込一覧表!AY14)</f>
        <v/>
      </c>
      <c r="E314" t="str">
        <f>IF(A314="","",女子申込一覧表!BS14)</f>
        <v/>
      </c>
      <c r="F314">
        <v>5</v>
      </c>
      <c r="G314" t="str">
        <f>IF(A314="","",女子申込一覧表!BW14)</f>
        <v/>
      </c>
      <c r="H314" t="str">
        <f>IF(A314="","",女子申込一覧表!BL14)</f>
        <v/>
      </c>
    </row>
    <row r="315" spans="1:8">
      <c r="A315" t="str">
        <f>IF(女子申込一覧表!P15="","",女子申込一覧表!AR15)</f>
        <v/>
      </c>
      <c r="B315" t="str">
        <f>IF(A315="","",女子申込一覧表!BQ15)</f>
        <v/>
      </c>
      <c r="C315" t="str">
        <f>IF(A315="","",女子申込一覧表!BR15)</f>
        <v/>
      </c>
      <c r="D315" t="str">
        <f>IF(A315="","",女子申込一覧表!AY15)</f>
        <v/>
      </c>
      <c r="E315" t="str">
        <f>IF(A315="","",女子申込一覧表!BS15)</f>
        <v/>
      </c>
      <c r="F315">
        <v>5</v>
      </c>
      <c r="G315" t="str">
        <f>IF(A315="","",女子申込一覧表!BW15)</f>
        <v/>
      </c>
      <c r="H315" t="str">
        <f>IF(A315="","",女子申込一覧表!BL15)</f>
        <v/>
      </c>
    </row>
    <row r="316" spans="1:8">
      <c r="A316" t="str">
        <f>IF(女子申込一覧表!P16="","",女子申込一覧表!AR16)</f>
        <v/>
      </c>
      <c r="B316" t="str">
        <f>IF(A316="","",女子申込一覧表!BQ16)</f>
        <v/>
      </c>
      <c r="C316" t="str">
        <f>IF(A316="","",女子申込一覧表!BR16)</f>
        <v/>
      </c>
      <c r="D316" t="str">
        <f>IF(A316="","",女子申込一覧表!AY16)</f>
        <v/>
      </c>
      <c r="E316" t="str">
        <f>IF(A316="","",女子申込一覧表!BS16)</f>
        <v/>
      </c>
      <c r="F316">
        <v>5</v>
      </c>
      <c r="G316" t="str">
        <f>IF(A316="","",女子申込一覧表!BW16)</f>
        <v/>
      </c>
      <c r="H316" t="str">
        <f>IF(A316="","",女子申込一覧表!BL16)</f>
        <v/>
      </c>
    </row>
    <row r="317" spans="1:8">
      <c r="A317" t="str">
        <f>IF(女子申込一覧表!P17="","",女子申込一覧表!AR17)</f>
        <v/>
      </c>
      <c r="B317" t="str">
        <f>IF(A317="","",女子申込一覧表!BQ17)</f>
        <v/>
      </c>
      <c r="C317" t="str">
        <f>IF(A317="","",女子申込一覧表!BR17)</f>
        <v/>
      </c>
      <c r="D317" t="str">
        <f>IF(A317="","",女子申込一覧表!AY17)</f>
        <v/>
      </c>
      <c r="E317" t="str">
        <f>IF(A317="","",女子申込一覧表!BS17)</f>
        <v/>
      </c>
      <c r="F317">
        <v>5</v>
      </c>
      <c r="G317" t="str">
        <f>IF(A317="","",女子申込一覧表!BW17)</f>
        <v/>
      </c>
      <c r="H317" t="str">
        <f>IF(A317="","",女子申込一覧表!BL17)</f>
        <v/>
      </c>
    </row>
    <row r="318" spans="1:8">
      <c r="A318" t="str">
        <f>IF(女子申込一覧表!P18="","",女子申込一覧表!AR18)</f>
        <v/>
      </c>
      <c r="B318" t="str">
        <f>IF(A318="","",女子申込一覧表!BQ18)</f>
        <v/>
      </c>
      <c r="C318" t="str">
        <f>IF(A318="","",女子申込一覧表!BR18)</f>
        <v/>
      </c>
      <c r="D318" t="str">
        <f>IF(A318="","",女子申込一覧表!AY18)</f>
        <v/>
      </c>
      <c r="E318" t="str">
        <f>IF(A318="","",女子申込一覧表!BS18)</f>
        <v/>
      </c>
      <c r="F318">
        <v>5</v>
      </c>
      <c r="G318" t="str">
        <f>IF(A318="","",女子申込一覧表!BW18)</f>
        <v/>
      </c>
      <c r="H318" t="str">
        <f>IF(A318="","",女子申込一覧表!BL18)</f>
        <v/>
      </c>
    </row>
    <row r="319" spans="1:8">
      <c r="A319" t="str">
        <f>IF(女子申込一覧表!P19="","",女子申込一覧表!AR19)</f>
        <v/>
      </c>
      <c r="B319" t="str">
        <f>IF(A319="","",女子申込一覧表!BQ19)</f>
        <v/>
      </c>
      <c r="C319" t="str">
        <f>IF(A319="","",女子申込一覧表!BR19)</f>
        <v/>
      </c>
      <c r="D319" t="str">
        <f>IF(A319="","",女子申込一覧表!AY19)</f>
        <v/>
      </c>
      <c r="E319" t="str">
        <f>IF(A319="","",女子申込一覧表!BS19)</f>
        <v/>
      </c>
      <c r="F319">
        <v>5</v>
      </c>
      <c r="G319" t="str">
        <f>IF(A319="","",女子申込一覧表!BW19)</f>
        <v/>
      </c>
      <c r="H319" t="str">
        <f>IF(A319="","",女子申込一覧表!BL19)</f>
        <v/>
      </c>
    </row>
    <row r="320" spans="1:8">
      <c r="A320" t="str">
        <f>IF(女子申込一覧表!P20="","",女子申込一覧表!AR20)</f>
        <v/>
      </c>
      <c r="B320" t="str">
        <f>IF(A320="","",女子申込一覧表!BQ20)</f>
        <v/>
      </c>
      <c r="C320" t="str">
        <f>IF(A320="","",女子申込一覧表!BR20)</f>
        <v/>
      </c>
      <c r="D320" t="str">
        <f>IF(A320="","",女子申込一覧表!AY20)</f>
        <v/>
      </c>
      <c r="E320" t="str">
        <f>IF(A320="","",女子申込一覧表!BS20)</f>
        <v/>
      </c>
      <c r="F320">
        <v>5</v>
      </c>
      <c r="G320" t="str">
        <f>IF(A320="","",女子申込一覧表!BW20)</f>
        <v/>
      </c>
      <c r="H320" t="str">
        <f>IF(A320="","",女子申込一覧表!BL20)</f>
        <v/>
      </c>
    </row>
    <row r="321" spans="1:8">
      <c r="A321" t="str">
        <f>IF(女子申込一覧表!P21="","",女子申込一覧表!AR21)</f>
        <v/>
      </c>
      <c r="B321" t="str">
        <f>IF(A321="","",女子申込一覧表!BQ21)</f>
        <v/>
      </c>
      <c r="C321" t="str">
        <f>IF(A321="","",女子申込一覧表!BR21)</f>
        <v/>
      </c>
      <c r="D321" t="str">
        <f>IF(A321="","",女子申込一覧表!AY21)</f>
        <v/>
      </c>
      <c r="E321" t="str">
        <f>IF(A321="","",女子申込一覧表!BS21)</f>
        <v/>
      </c>
      <c r="F321">
        <v>5</v>
      </c>
      <c r="G321" t="str">
        <f>IF(A321="","",女子申込一覧表!BW21)</f>
        <v/>
      </c>
      <c r="H321" t="str">
        <f>IF(A321="","",女子申込一覧表!BL21)</f>
        <v/>
      </c>
    </row>
    <row r="322" spans="1:8">
      <c r="A322" t="str">
        <f>IF(女子申込一覧表!P22="","",女子申込一覧表!AR22)</f>
        <v/>
      </c>
      <c r="B322" t="str">
        <f>IF(A322="","",女子申込一覧表!BQ22)</f>
        <v/>
      </c>
      <c r="C322" t="str">
        <f>IF(A322="","",女子申込一覧表!BR22)</f>
        <v/>
      </c>
      <c r="D322" t="str">
        <f>IF(A322="","",女子申込一覧表!AY22)</f>
        <v/>
      </c>
      <c r="E322" t="str">
        <f>IF(A322="","",女子申込一覧表!BS22)</f>
        <v/>
      </c>
      <c r="F322">
        <v>5</v>
      </c>
      <c r="G322" t="str">
        <f>IF(A322="","",女子申込一覧表!BW22)</f>
        <v/>
      </c>
      <c r="H322" t="str">
        <f>IF(A322="","",女子申込一覧表!BL22)</f>
        <v/>
      </c>
    </row>
    <row r="323" spans="1:8">
      <c r="A323" t="str">
        <f>IF(女子申込一覧表!P23="","",女子申込一覧表!AR23)</f>
        <v/>
      </c>
      <c r="B323" t="str">
        <f>IF(A323="","",女子申込一覧表!BQ23)</f>
        <v/>
      </c>
      <c r="C323" t="str">
        <f>IF(A323="","",女子申込一覧表!BR23)</f>
        <v/>
      </c>
      <c r="D323" t="str">
        <f>IF(A323="","",女子申込一覧表!AY23)</f>
        <v/>
      </c>
      <c r="E323" t="str">
        <f>IF(A323="","",女子申込一覧表!BS23)</f>
        <v/>
      </c>
      <c r="F323">
        <v>5</v>
      </c>
      <c r="G323" t="str">
        <f>IF(A323="","",女子申込一覧表!BW23)</f>
        <v/>
      </c>
      <c r="H323" t="str">
        <f>IF(A323="","",女子申込一覧表!BL23)</f>
        <v/>
      </c>
    </row>
    <row r="324" spans="1:8">
      <c r="A324" t="str">
        <f>IF(女子申込一覧表!P24="","",女子申込一覧表!AR24)</f>
        <v/>
      </c>
      <c r="B324" t="str">
        <f>IF(A324="","",女子申込一覧表!BQ24)</f>
        <v/>
      </c>
      <c r="C324" t="str">
        <f>IF(A324="","",女子申込一覧表!BR24)</f>
        <v/>
      </c>
      <c r="D324" t="str">
        <f>IF(A324="","",女子申込一覧表!AY24)</f>
        <v/>
      </c>
      <c r="E324" t="str">
        <f>IF(A324="","",女子申込一覧表!BS24)</f>
        <v/>
      </c>
      <c r="F324">
        <v>5</v>
      </c>
      <c r="G324" t="str">
        <f>IF(A324="","",女子申込一覧表!BW24)</f>
        <v/>
      </c>
      <c r="H324" t="str">
        <f>IF(A324="","",女子申込一覧表!BL24)</f>
        <v/>
      </c>
    </row>
    <row r="325" spans="1:8">
      <c r="A325" t="str">
        <f>IF(女子申込一覧表!P25="","",女子申込一覧表!AR25)</f>
        <v/>
      </c>
      <c r="B325" t="str">
        <f>IF(A325="","",女子申込一覧表!BQ25)</f>
        <v/>
      </c>
      <c r="C325" t="str">
        <f>IF(A325="","",女子申込一覧表!BR25)</f>
        <v/>
      </c>
      <c r="D325" t="str">
        <f>IF(A325="","",女子申込一覧表!AY25)</f>
        <v/>
      </c>
      <c r="E325" t="str">
        <f>IF(A325="","",女子申込一覧表!BS25)</f>
        <v/>
      </c>
      <c r="F325">
        <v>5</v>
      </c>
      <c r="G325" t="str">
        <f>IF(A325="","",女子申込一覧表!BW25)</f>
        <v/>
      </c>
      <c r="H325" t="str">
        <f>IF(A325="","",女子申込一覧表!BL25)</f>
        <v/>
      </c>
    </row>
    <row r="326" spans="1:8">
      <c r="A326" t="str">
        <f>IF(女子申込一覧表!P26="","",女子申込一覧表!AR26)</f>
        <v/>
      </c>
      <c r="B326" t="str">
        <f>IF(A326="","",女子申込一覧表!BQ26)</f>
        <v/>
      </c>
      <c r="C326" t="str">
        <f>IF(A326="","",女子申込一覧表!BR26)</f>
        <v/>
      </c>
      <c r="D326" t="str">
        <f>IF(A326="","",女子申込一覧表!AY26)</f>
        <v/>
      </c>
      <c r="E326" t="str">
        <f>IF(A326="","",女子申込一覧表!BS26)</f>
        <v/>
      </c>
      <c r="F326">
        <v>5</v>
      </c>
      <c r="G326" t="str">
        <f>IF(A326="","",女子申込一覧表!BW26)</f>
        <v/>
      </c>
      <c r="H326" t="str">
        <f>IF(A326="","",女子申込一覧表!BL26)</f>
        <v/>
      </c>
    </row>
    <row r="327" spans="1:8">
      <c r="A327" t="str">
        <f>IF(女子申込一覧表!P27="","",女子申込一覧表!AR27)</f>
        <v/>
      </c>
      <c r="B327" t="str">
        <f>IF(A327="","",女子申込一覧表!BQ27)</f>
        <v/>
      </c>
      <c r="C327" t="str">
        <f>IF(A327="","",女子申込一覧表!BR27)</f>
        <v/>
      </c>
      <c r="D327" t="str">
        <f>IF(A327="","",女子申込一覧表!AY27)</f>
        <v/>
      </c>
      <c r="E327" t="str">
        <f>IF(A327="","",女子申込一覧表!BS27)</f>
        <v/>
      </c>
      <c r="F327">
        <v>5</v>
      </c>
      <c r="G327" t="str">
        <f>IF(A327="","",女子申込一覧表!BW27)</f>
        <v/>
      </c>
      <c r="H327" t="str">
        <f>IF(A327="","",女子申込一覧表!BL27)</f>
        <v/>
      </c>
    </row>
    <row r="328" spans="1:8">
      <c r="A328" t="str">
        <f>IF(女子申込一覧表!P28="","",女子申込一覧表!AR28)</f>
        <v/>
      </c>
      <c r="B328" t="str">
        <f>IF(A328="","",女子申込一覧表!BQ28)</f>
        <v/>
      </c>
      <c r="C328" t="str">
        <f>IF(A328="","",女子申込一覧表!BR28)</f>
        <v/>
      </c>
      <c r="D328" t="str">
        <f>IF(A328="","",女子申込一覧表!AY28)</f>
        <v/>
      </c>
      <c r="E328" t="str">
        <f>IF(A328="","",女子申込一覧表!BS28)</f>
        <v/>
      </c>
      <c r="F328">
        <v>5</v>
      </c>
      <c r="G328" t="str">
        <f>IF(A328="","",女子申込一覧表!BW28)</f>
        <v/>
      </c>
      <c r="H328" t="str">
        <f>IF(A328="","",女子申込一覧表!BL28)</f>
        <v/>
      </c>
    </row>
    <row r="329" spans="1:8">
      <c r="A329" t="str">
        <f>IF(女子申込一覧表!P29="","",女子申込一覧表!AR29)</f>
        <v/>
      </c>
      <c r="B329" t="str">
        <f>IF(A329="","",女子申込一覧表!BQ29)</f>
        <v/>
      </c>
      <c r="C329" t="str">
        <f>IF(A329="","",女子申込一覧表!BR29)</f>
        <v/>
      </c>
      <c r="D329" t="str">
        <f>IF(A329="","",女子申込一覧表!AY29)</f>
        <v/>
      </c>
      <c r="E329" t="str">
        <f>IF(A329="","",女子申込一覧表!BS29)</f>
        <v/>
      </c>
      <c r="F329">
        <v>5</v>
      </c>
      <c r="G329" t="str">
        <f>IF(A329="","",女子申込一覧表!BW29)</f>
        <v/>
      </c>
      <c r="H329" t="str">
        <f>IF(A329="","",女子申込一覧表!BL29)</f>
        <v/>
      </c>
    </row>
    <row r="330" spans="1:8">
      <c r="A330" t="str">
        <f>IF(女子申込一覧表!P30="","",女子申込一覧表!AR30)</f>
        <v/>
      </c>
      <c r="B330" t="str">
        <f>IF(A330="","",女子申込一覧表!BQ30)</f>
        <v/>
      </c>
      <c r="C330" t="str">
        <f>IF(A330="","",女子申込一覧表!BR30)</f>
        <v/>
      </c>
      <c r="D330" t="str">
        <f>IF(A330="","",女子申込一覧表!AY30)</f>
        <v/>
      </c>
      <c r="E330" t="str">
        <f>IF(A330="","",女子申込一覧表!BS30)</f>
        <v/>
      </c>
      <c r="F330">
        <v>5</v>
      </c>
      <c r="G330" t="str">
        <f>IF(A330="","",女子申込一覧表!BW30)</f>
        <v/>
      </c>
      <c r="H330" t="str">
        <f>IF(A330="","",女子申込一覧表!BL30)</f>
        <v/>
      </c>
    </row>
    <row r="331" spans="1:8">
      <c r="A331" t="str">
        <f>IF(女子申込一覧表!P31="","",女子申込一覧表!AR31)</f>
        <v/>
      </c>
      <c r="B331" t="str">
        <f>IF(A331="","",女子申込一覧表!BQ31)</f>
        <v/>
      </c>
      <c r="C331" t="str">
        <f>IF(A331="","",女子申込一覧表!BR31)</f>
        <v/>
      </c>
      <c r="D331" t="str">
        <f>IF(A331="","",女子申込一覧表!AY31)</f>
        <v/>
      </c>
      <c r="E331" t="str">
        <f>IF(A331="","",女子申込一覧表!BS31)</f>
        <v/>
      </c>
      <c r="F331">
        <v>5</v>
      </c>
      <c r="G331" t="str">
        <f>IF(A331="","",女子申込一覧表!BW31)</f>
        <v/>
      </c>
      <c r="H331" t="str">
        <f>IF(A331="","",女子申込一覧表!BL31)</f>
        <v/>
      </c>
    </row>
    <row r="332" spans="1:8">
      <c r="A332" t="str">
        <f>IF(女子申込一覧表!P32="","",女子申込一覧表!AR32)</f>
        <v/>
      </c>
      <c r="B332" t="str">
        <f>IF(A332="","",女子申込一覧表!BQ32)</f>
        <v/>
      </c>
      <c r="C332" t="str">
        <f>IF(A332="","",女子申込一覧表!BR32)</f>
        <v/>
      </c>
      <c r="D332" t="str">
        <f>IF(A332="","",女子申込一覧表!AY32)</f>
        <v/>
      </c>
      <c r="E332" t="str">
        <f>IF(A332="","",女子申込一覧表!BS32)</f>
        <v/>
      </c>
      <c r="F332">
        <v>5</v>
      </c>
      <c r="G332" t="str">
        <f>IF(A332="","",女子申込一覧表!BW32)</f>
        <v/>
      </c>
      <c r="H332" t="str">
        <f>IF(A332="","",女子申込一覧表!BL32)</f>
        <v/>
      </c>
    </row>
    <row r="333" spans="1:8">
      <c r="A333" t="str">
        <f>IF(女子申込一覧表!P33="","",女子申込一覧表!AR33)</f>
        <v/>
      </c>
      <c r="B333" t="str">
        <f>IF(A333="","",女子申込一覧表!BQ33)</f>
        <v/>
      </c>
      <c r="C333" t="str">
        <f>IF(A333="","",女子申込一覧表!BR33)</f>
        <v/>
      </c>
      <c r="D333" t="str">
        <f>IF(A333="","",女子申込一覧表!AY33)</f>
        <v/>
      </c>
      <c r="E333" t="str">
        <f>IF(A333="","",女子申込一覧表!BS33)</f>
        <v/>
      </c>
      <c r="F333">
        <v>5</v>
      </c>
      <c r="G333" t="str">
        <f>IF(A333="","",女子申込一覧表!BW33)</f>
        <v/>
      </c>
      <c r="H333" t="str">
        <f>IF(A333="","",女子申込一覧表!BL33)</f>
        <v/>
      </c>
    </row>
    <row r="334" spans="1:8">
      <c r="A334" t="str">
        <f>IF(女子申込一覧表!P34="","",女子申込一覧表!AR34)</f>
        <v/>
      </c>
      <c r="B334" t="str">
        <f>IF(A334="","",女子申込一覧表!BQ34)</f>
        <v/>
      </c>
      <c r="C334" t="str">
        <f>IF(A334="","",女子申込一覧表!BR34)</f>
        <v/>
      </c>
      <c r="D334" t="str">
        <f>IF(A334="","",女子申込一覧表!AY34)</f>
        <v/>
      </c>
      <c r="E334" t="str">
        <f>IF(A334="","",女子申込一覧表!BS34)</f>
        <v/>
      </c>
      <c r="F334">
        <v>5</v>
      </c>
      <c r="G334" t="str">
        <f>IF(A334="","",女子申込一覧表!BW34)</f>
        <v/>
      </c>
      <c r="H334" t="str">
        <f>IF(A334="","",女子申込一覧表!BL34)</f>
        <v/>
      </c>
    </row>
    <row r="335" spans="1:8">
      <c r="A335" t="str">
        <f>IF(女子申込一覧表!P35="","",女子申込一覧表!AR35)</f>
        <v/>
      </c>
      <c r="B335" t="str">
        <f>IF(A335="","",女子申込一覧表!BQ35)</f>
        <v/>
      </c>
      <c r="C335" t="str">
        <f>IF(A335="","",女子申込一覧表!BR35)</f>
        <v/>
      </c>
      <c r="D335" t="str">
        <f>IF(A335="","",女子申込一覧表!AY35)</f>
        <v/>
      </c>
      <c r="E335" t="str">
        <f>IF(A335="","",女子申込一覧表!BS35)</f>
        <v/>
      </c>
      <c r="F335">
        <v>5</v>
      </c>
      <c r="G335" t="str">
        <f>IF(A335="","",女子申込一覧表!BW35)</f>
        <v/>
      </c>
      <c r="H335" t="str">
        <f>IF(A335="","",女子申込一覧表!BL35)</f>
        <v/>
      </c>
    </row>
    <row r="336" spans="1:8">
      <c r="A336" t="str">
        <f>IF(女子申込一覧表!P36="","",女子申込一覧表!AR36)</f>
        <v/>
      </c>
      <c r="B336" t="str">
        <f>IF(A336="","",女子申込一覧表!BQ36)</f>
        <v/>
      </c>
      <c r="C336" t="str">
        <f>IF(A336="","",女子申込一覧表!BR36)</f>
        <v/>
      </c>
      <c r="D336" t="str">
        <f>IF(A336="","",女子申込一覧表!AY36)</f>
        <v/>
      </c>
      <c r="E336" t="str">
        <f>IF(A336="","",女子申込一覧表!BS36)</f>
        <v/>
      </c>
      <c r="F336">
        <v>5</v>
      </c>
      <c r="G336" t="str">
        <f>IF(A336="","",女子申込一覧表!BW36)</f>
        <v/>
      </c>
      <c r="H336" t="str">
        <f>IF(A336="","",女子申込一覧表!BL36)</f>
        <v/>
      </c>
    </row>
    <row r="337" spans="1:8">
      <c r="A337" t="str">
        <f>IF(女子申込一覧表!P37="","",女子申込一覧表!AR37)</f>
        <v/>
      </c>
      <c r="B337" t="str">
        <f>IF(A337="","",女子申込一覧表!BQ37)</f>
        <v/>
      </c>
      <c r="C337" t="str">
        <f>IF(A337="","",女子申込一覧表!BR37)</f>
        <v/>
      </c>
      <c r="D337" t="str">
        <f>IF(A337="","",女子申込一覧表!AY37)</f>
        <v/>
      </c>
      <c r="E337" t="str">
        <f>IF(A337="","",女子申込一覧表!BS37)</f>
        <v/>
      </c>
      <c r="F337">
        <v>5</v>
      </c>
      <c r="G337" t="str">
        <f>IF(A337="","",女子申込一覧表!BW37)</f>
        <v/>
      </c>
      <c r="H337" t="str">
        <f>IF(A337="","",女子申込一覧表!BL37)</f>
        <v/>
      </c>
    </row>
    <row r="338" spans="1:8">
      <c r="A338" t="str">
        <f>IF(女子申込一覧表!P38="","",女子申込一覧表!AR38)</f>
        <v/>
      </c>
      <c r="B338" t="str">
        <f>IF(A338="","",女子申込一覧表!BQ38)</f>
        <v/>
      </c>
      <c r="C338" t="str">
        <f>IF(A338="","",女子申込一覧表!BR38)</f>
        <v/>
      </c>
      <c r="D338" t="str">
        <f>IF(A338="","",女子申込一覧表!AY38)</f>
        <v/>
      </c>
      <c r="E338" t="str">
        <f>IF(A338="","",女子申込一覧表!BS38)</f>
        <v/>
      </c>
      <c r="F338">
        <v>5</v>
      </c>
      <c r="G338" t="str">
        <f>IF(A338="","",女子申込一覧表!BW38)</f>
        <v/>
      </c>
      <c r="H338" t="str">
        <f>IF(A338="","",女子申込一覧表!BL38)</f>
        <v/>
      </c>
    </row>
    <row r="339" spans="1:8">
      <c r="A339" t="str">
        <f>IF(女子申込一覧表!P39="","",女子申込一覧表!AR39)</f>
        <v/>
      </c>
      <c r="B339" t="str">
        <f>IF(A339="","",女子申込一覧表!BQ39)</f>
        <v/>
      </c>
      <c r="C339" t="str">
        <f>IF(A339="","",女子申込一覧表!BR39)</f>
        <v/>
      </c>
      <c r="D339" t="str">
        <f>IF(A339="","",女子申込一覧表!AY39)</f>
        <v/>
      </c>
      <c r="E339" t="str">
        <f>IF(A339="","",女子申込一覧表!BS39)</f>
        <v/>
      </c>
      <c r="F339">
        <v>5</v>
      </c>
      <c r="G339" t="str">
        <f>IF(A339="","",女子申込一覧表!BW39)</f>
        <v/>
      </c>
      <c r="H339" t="str">
        <f>IF(A339="","",女子申込一覧表!BL39)</f>
        <v/>
      </c>
    </row>
    <row r="340" spans="1:8">
      <c r="A340" t="str">
        <f>IF(女子申込一覧表!P40="","",女子申込一覧表!AR40)</f>
        <v/>
      </c>
      <c r="B340" t="str">
        <f>IF(A340="","",女子申込一覧表!BQ40)</f>
        <v/>
      </c>
      <c r="C340" t="str">
        <f>IF(A340="","",女子申込一覧表!BR40)</f>
        <v/>
      </c>
      <c r="D340" t="str">
        <f>IF(A340="","",女子申込一覧表!AY40)</f>
        <v/>
      </c>
      <c r="E340" t="str">
        <f>IF(A340="","",女子申込一覧表!BS40)</f>
        <v/>
      </c>
      <c r="F340">
        <v>5</v>
      </c>
      <c r="G340" t="str">
        <f>IF(A340="","",女子申込一覧表!BW40)</f>
        <v/>
      </c>
      <c r="H340" t="str">
        <f>IF(A340="","",女子申込一覧表!BL40)</f>
        <v/>
      </c>
    </row>
    <row r="341" spans="1:8">
      <c r="A341" t="str">
        <f>IF(女子申込一覧表!P41="","",女子申込一覧表!AR41)</f>
        <v/>
      </c>
      <c r="B341" t="str">
        <f>IF(A341="","",女子申込一覧表!BQ41)</f>
        <v/>
      </c>
      <c r="C341" t="str">
        <f>IF(A341="","",女子申込一覧表!BR41)</f>
        <v/>
      </c>
      <c r="D341" t="str">
        <f>IF(A341="","",女子申込一覧表!AY41)</f>
        <v/>
      </c>
      <c r="E341" t="str">
        <f>IF(A341="","",女子申込一覧表!BS41)</f>
        <v/>
      </c>
      <c r="F341">
        <v>5</v>
      </c>
      <c r="G341" t="str">
        <f>IF(A341="","",女子申込一覧表!BW41)</f>
        <v/>
      </c>
      <c r="H341" t="str">
        <f>IF(A341="","",女子申込一覧表!BL41)</f>
        <v/>
      </c>
    </row>
    <row r="342" spans="1:8">
      <c r="A342" t="str">
        <f>IF(女子申込一覧表!P42="","",女子申込一覧表!AR42)</f>
        <v/>
      </c>
      <c r="B342" t="str">
        <f>IF(A342="","",女子申込一覧表!BQ42)</f>
        <v/>
      </c>
      <c r="C342" t="str">
        <f>IF(A342="","",女子申込一覧表!BR42)</f>
        <v/>
      </c>
      <c r="D342" t="str">
        <f>IF(A342="","",女子申込一覧表!AY42)</f>
        <v/>
      </c>
      <c r="E342" t="str">
        <f>IF(A342="","",女子申込一覧表!BS42)</f>
        <v/>
      </c>
      <c r="F342">
        <v>5</v>
      </c>
      <c r="G342" t="str">
        <f>IF(A342="","",女子申込一覧表!BW42)</f>
        <v/>
      </c>
      <c r="H342" t="str">
        <f>IF(A342="","",女子申込一覧表!BL42)</f>
        <v/>
      </c>
    </row>
    <row r="343" spans="1:8">
      <c r="A343" t="str">
        <f>IF(女子申込一覧表!P43="","",女子申込一覧表!AR43)</f>
        <v/>
      </c>
      <c r="B343" t="str">
        <f>IF(A343="","",女子申込一覧表!BQ43)</f>
        <v/>
      </c>
      <c r="C343" t="str">
        <f>IF(A343="","",女子申込一覧表!BR43)</f>
        <v/>
      </c>
      <c r="D343" t="str">
        <f>IF(A343="","",女子申込一覧表!AY43)</f>
        <v/>
      </c>
      <c r="E343" t="str">
        <f>IF(A343="","",女子申込一覧表!BS43)</f>
        <v/>
      </c>
      <c r="F343">
        <v>5</v>
      </c>
      <c r="G343" t="str">
        <f>IF(A343="","",女子申込一覧表!BW43)</f>
        <v/>
      </c>
      <c r="H343" t="str">
        <f>IF(A343="","",女子申込一覧表!BL43)</f>
        <v/>
      </c>
    </row>
    <row r="344" spans="1:8">
      <c r="A344" t="str">
        <f>IF(女子申込一覧表!P44="","",女子申込一覧表!AR44)</f>
        <v/>
      </c>
      <c r="B344" t="str">
        <f>IF(A344="","",女子申込一覧表!BQ44)</f>
        <v/>
      </c>
      <c r="C344" t="str">
        <f>IF(A344="","",女子申込一覧表!BR44)</f>
        <v/>
      </c>
      <c r="D344" t="str">
        <f>IF(A344="","",女子申込一覧表!AY44)</f>
        <v/>
      </c>
      <c r="E344" t="str">
        <f>IF(A344="","",女子申込一覧表!BS44)</f>
        <v/>
      </c>
      <c r="F344">
        <v>5</v>
      </c>
      <c r="G344" t="str">
        <f>IF(A344="","",女子申込一覧表!BW44)</f>
        <v/>
      </c>
      <c r="H344" t="str">
        <f>IF(A344="","",女子申込一覧表!BL44)</f>
        <v/>
      </c>
    </row>
    <row r="345" spans="1:8">
      <c r="A345" t="str">
        <f>IF(女子申込一覧表!P45="","",女子申込一覧表!AR45)</f>
        <v/>
      </c>
      <c r="B345" t="str">
        <f>IF(A345="","",女子申込一覧表!BQ45)</f>
        <v/>
      </c>
      <c r="C345" t="str">
        <f>IF(A345="","",女子申込一覧表!BR45)</f>
        <v/>
      </c>
      <c r="D345" t="str">
        <f>IF(A345="","",女子申込一覧表!AY45)</f>
        <v/>
      </c>
      <c r="E345" t="str">
        <f>IF(A345="","",女子申込一覧表!BS45)</f>
        <v/>
      </c>
      <c r="F345">
        <v>5</v>
      </c>
      <c r="G345" t="str">
        <f>IF(A345="","",女子申込一覧表!BW45)</f>
        <v/>
      </c>
      <c r="H345" t="str">
        <f>IF(A345="","",女子申込一覧表!BL45)</f>
        <v/>
      </c>
    </row>
    <row r="346" spans="1:8">
      <c r="A346" t="str">
        <f>IF(女子申込一覧表!P46="","",女子申込一覧表!AR46)</f>
        <v/>
      </c>
      <c r="B346" t="str">
        <f>IF(A346="","",女子申込一覧表!BQ46)</f>
        <v/>
      </c>
      <c r="C346" t="str">
        <f>IF(A346="","",女子申込一覧表!BR46)</f>
        <v/>
      </c>
      <c r="D346" t="str">
        <f>IF(A346="","",女子申込一覧表!AY46)</f>
        <v/>
      </c>
      <c r="E346" t="str">
        <f>IF(A346="","",女子申込一覧表!BS46)</f>
        <v/>
      </c>
      <c r="F346">
        <v>5</v>
      </c>
      <c r="G346" t="str">
        <f>IF(A346="","",女子申込一覧表!BW46)</f>
        <v/>
      </c>
      <c r="H346" t="str">
        <f>IF(A346="","",女子申込一覧表!BL46)</f>
        <v/>
      </c>
    </row>
    <row r="347" spans="1:8">
      <c r="A347" t="str">
        <f>IF(女子申込一覧表!P47="","",女子申込一覧表!AR47)</f>
        <v/>
      </c>
      <c r="B347" t="str">
        <f>IF(A347="","",女子申込一覧表!BQ47)</f>
        <v/>
      </c>
      <c r="C347" t="str">
        <f>IF(A347="","",女子申込一覧表!BR47)</f>
        <v/>
      </c>
      <c r="D347" t="str">
        <f>IF(A347="","",女子申込一覧表!AY47)</f>
        <v/>
      </c>
      <c r="E347" t="str">
        <f>IF(A347="","",女子申込一覧表!BS47)</f>
        <v/>
      </c>
      <c r="F347">
        <v>5</v>
      </c>
      <c r="G347" t="str">
        <f>IF(A347="","",女子申込一覧表!BW47)</f>
        <v/>
      </c>
      <c r="H347" t="str">
        <f>IF(A347="","",女子申込一覧表!BL47)</f>
        <v/>
      </c>
    </row>
    <row r="348" spans="1:8">
      <c r="A348" t="str">
        <f>IF(女子申込一覧表!P48="","",女子申込一覧表!AR48)</f>
        <v/>
      </c>
      <c r="B348" t="str">
        <f>IF(A348="","",女子申込一覧表!BQ48)</f>
        <v/>
      </c>
      <c r="C348" t="str">
        <f>IF(A348="","",女子申込一覧表!BR48)</f>
        <v/>
      </c>
      <c r="D348" t="str">
        <f>IF(A348="","",女子申込一覧表!AY48)</f>
        <v/>
      </c>
      <c r="E348" t="str">
        <f>IF(A348="","",女子申込一覧表!BS48)</f>
        <v/>
      </c>
      <c r="F348">
        <v>5</v>
      </c>
      <c r="G348" t="str">
        <f>IF(A348="","",女子申込一覧表!BW48)</f>
        <v/>
      </c>
      <c r="H348" t="str">
        <f>IF(A348="","",女子申込一覧表!BL48)</f>
        <v/>
      </c>
    </row>
    <row r="349" spans="1:8">
      <c r="A349" t="str">
        <f>IF(女子申込一覧表!P49="","",女子申込一覧表!AR49)</f>
        <v/>
      </c>
      <c r="B349" t="str">
        <f>IF(A349="","",女子申込一覧表!BQ49)</f>
        <v/>
      </c>
      <c r="C349" t="str">
        <f>IF(A349="","",女子申込一覧表!BR49)</f>
        <v/>
      </c>
      <c r="D349" t="str">
        <f>IF(A349="","",女子申込一覧表!AY49)</f>
        <v/>
      </c>
      <c r="E349" t="str">
        <f>IF(A349="","",女子申込一覧表!BS49)</f>
        <v/>
      </c>
      <c r="F349">
        <v>5</v>
      </c>
      <c r="G349" t="str">
        <f>IF(A349="","",女子申込一覧表!BW49)</f>
        <v/>
      </c>
      <c r="H349" t="str">
        <f>IF(A349="","",女子申込一覧表!BL49)</f>
        <v/>
      </c>
    </row>
    <row r="350" spans="1:8">
      <c r="A350" t="str">
        <f>IF(女子申込一覧表!P50="","",女子申込一覧表!AR50)</f>
        <v/>
      </c>
      <c r="B350" t="str">
        <f>IF(A350="","",女子申込一覧表!BQ50)</f>
        <v/>
      </c>
      <c r="C350" t="str">
        <f>IF(A350="","",女子申込一覧表!BR50)</f>
        <v/>
      </c>
      <c r="D350" t="str">
        <f>IF(A350="","",女子申込一覧表!AY50)</f>
        <v/>
      </c>
      <c r="E350" t="str">
        <f>IF(A350="","",女子申込一覧表!BS50)</f>
        <v/>
      </c>
      <c r="F350">
        <v>5</v>
      </c>
      <c r="G350" t="str">
        <f>IF(A350="","",女子申込一覧表!BW50)</f>
        <v/>
      </c>
      <c r="H350" t="str">
        <f>IF(A350="","",女子申込一覧表!BL50)</f>
        <v/>
      </c>
    </row>
    <row r="351" spans="1:8">
      <c r="A351" t="str">
        <f>IF(女子申込一覧表!P51="","",女子申込一覧表!AR51)</f>
        <v/>
      </c>
      <c r="B351" t="str">
        <f>IF(A351="","",女子申込一覧表!BQ51)</f>
        <v/>
      </c>
      <c r="C351" t="str">
        <f>IF(A351="","",女子申込一覧表!BR51)</f>
        <v/>
      </c>
      <c r="D351" t="str">
        <f>IF(A351="","",女子申込一覧表!AY51)</f>
        <v/>
      </c>
      <c r="E351" t="str">
        <f>IF(A351="","",女子申込一覧表!BS51)</f>
        <v/>
      </c>
      <c r="F351">
        <v>5</v>
      </c>
      <c r="G351" t="str">
        <f>IF(A351="","",女子申込一覧表!BW51)</f>
        <v/>
      </c>
      <c r="H351" t="str">
        <f>IF(A351="","",女子申込一覧表!BL51)</f>
        <v/>
      </c>
    </row>
    <row r="352" spans="1:8">
      <c r="A352" t="str">
        <f>IF(女子申込一覧表!P52="","",女子申込一覧表!AR52)</f>
        <v/>
      </c>
      <c r="B352" t="str">
        <f>IF(A352="","",女子申込一覧表!BQ52)</f>
        <v/>
      </c>
      <c r="C352" t="str">
        <f>IF(A352="","",女子申込一覧表!BR52)</f>
        <v/>
      </c>
      <c r="D352" t="str">
        <f>IF(A352="","",女子申込一覧表!AY52)</f>
        <v/>
      </c>
      <c r="E352" t="str">
        <f>IF(A352="","",女子申込一覧表!BS52)</f>
        <v/>
      </c>
      <c r="F352">
        <v>5</v>
      </c>
      <c r="G352" t="str">
        <f>IF(A352="","",女子申込一覧表!BW52)</f>
        <v/>
      </c>
      <c r="H352" t="str">
        <f>IF(A352="","",女子申込一覧表!BL52)</f>
        <v/>
      </c>
    </row>
    <row r="353" spans="1:8">
      <c r="A353" t="str">
        <f>IF(女子申込一覧表!P53="","",女子申込一覧表!AR53)</f>
        <v/>
      </c>
      <c r="B353" t="str">
        <f>IF(A353="","",女子申込一覧表!BQ53)</f>
        <v/>
      </c>
      <c r="C353" t="str">
        <f>IF(A353="","",女子申込一覧表!BR53)</f>
        <v/>
      </c>
      <c r="D353" t="str">
        <f>IF(A353="","",女子申込一覧表!AY53)</f>
        <v/>
      </c>
      <c r="E353" t="str">
        <f>IF(A353="","",女子申込一覧表!BS53)</f>
        <v/>
      </c>
      <c r="F353">
        <v>5</v>
      </c>
      <c r="G353" t="str">
        <f>IF(A353="","",女子申込一覧表!BW53)</f>
        <v/>
      </c>
      <c r="H353" t="str">
        <f>IF(A353="","",女子申込一覧表!BL53)</f>
        <v/>
      </c>
    </row>
    <row r="354" spans="1:8">
      <c r="A354" t="str">
        <f>IF(女子申込一覧表!P54="","",女子申込一覧表!AR54)</f>
        <v/>
      </c>
      <c r="B354" t="str">
        <f>IF(A354="","",女子申込一覧表!BQ54)</f>
        <v/>
      </c>
      <c r="C354" t="str">
        <f>IF(A354="","",女子申込一覧表!BR54)</f>
        <v/>
      </c>
      <c r="D354" t="str">
        <f>IF(A354="","",女子申込一覧表!AY54)</f>
        <v/>
      </c>
      <c r="E354" t="str">
        <f>IF(A354="","",女子申込一覧表!BS54)</f>
        <v/>
      </c>
      <c r="F354">
        <v>5</v>
      </c>
      <c r="G354" t="str">
        <f>IF(A354="","",女子申込一覧表!BW54)</f>
        <v/>
      </c>
      <c r="H354" t="str">
        <f>IF(A354="","",女子申込一覧表!BL54)</f>
        <v/>
      </c>
    </row>
    <row r="355" spans="1:8">
      <c r="A355" t="str">
        <f>IF(女子申込一覧表!P55="","",女子申込一覧表!AR55)</f>
        <v/>
      </c>
      <c r="B355" t="str">
        <f>IF(A355="","",女子申込一覧表!BQ55)</f>
        <v/>
      </c>
      <c r="C355" t="str">
        <f>IF(A355="","",女子申込一覧表!BR55)</f>
        <v/>
      </c>
      <c r="D355" t="str">
        <f>IF(A355="","",女子申込一覧表!AY55)</f>
        <v/>
      </c>
      <c r="E355" t="str">
        <f>IF(A355="","",女子申込一覧表!BS55)</f>
        <v/>
      </c>
      <c r="F355">
        <v>5</v>
      </c>
      <c r="G355" t="str">
        <f>IF(A355="","",女子申込一覧表!BW55)</f>
        <v/>
      </c>
      <c r="H355" t="str">
        <f>IF(A355="","",女子申込一覧表!BL55)</f>
        <v/>
      </c>
    </row>
    <row r="356" spans="1:8">
      <c r="A356" t="str">
        <f>IF(女子申込一覧表!P56="","",女子申込一覧表!AR56)</f>
        <v/>
      </c>
      <c r="B356" t="str">
        <f>IF(A356="","",女子申込一覧表!BQ56)</f>
        <v/>
      </c>
      <c r="C356" t="str">
        <f>IF(A356="","",女子申込一覧表!BR56)</f>
        <v/>
      </c>
      <c r="D356" t="str">
        <f>IF(A356="","",女子申込一覧表!AY56)</f>
        <v/>
      </c>
      <c r="E356" t="str">
        <f>IF(A356="","",女子申込一覧表!BS56)</f>
        <v/>
      </c>
      <c r="F356">
        <v>5</v>
      </c>
      <c r="G356" t="str">
        <f>IF(A356="","",女子申込一覧表!BW56)</f>
        <v/>
      </c>
      <c r="H356" t="str">
        <f>IF(A356="","",女子申込一覧表!BL56)</f>
        <v/>
      </c>
    </row>
    <row r="357" spans="1:8">
      <c r="A357" t="str">
        <f>IF(女子申込一覧表!P57="","",女子申込一覧表!AR57)</f>
        <v/>
      </c>
      <c r="B357" t="str">
        <f>IF(A357="","",女子申込一覧表!BQ57)</f>
        <v/>
      </c>
      <c r="C357" t="str">
        <f>IF(A357="","",女子申込一覧表!BR57)</f>
        <v/>
      </c>
      <c r="D357" t="str">
        <f>IF(A357="","",女子申込一覧表!AY57)</f>
        <v/>
      </c>
      <c r="E357" t="str">
        <f>IF(A357="","",女子申込一覧表!BS57)</f>
        <v/>
      </c>
      <c r="F357">
        <v>5</v>
      </c>
      <c r="G357" t="str">
        <f>IF(A357="","",女子申込一覧表!BW57)</f>
        <v/>
      </c>
      <c r="H357" t="str">
        <f>IF(A357="","",女子申込一覧表!BL57)</f>
        <v/>
      </c>
    </row>
    <row r="358" spans="1:8">
      <c r="A358" t="str">
        <f>IF(女子申込一覧表!P58="","",女子申込一覧表!AR58)</f>
        <v/>
      </c>
      <c r="B358" t="str">
        <f>IF(A358="","",女子申込一覧表!BQ58)</f>
        <v/>
      </c>
      <c r="C358" t="str">
        <f>IF(A358="","",女子申込一覧表!BR58)</f>
        <v/>
      </c>
      <c r="D358" t="str">
        <f>IF(A358="","",女子申込一覧表!AY58)</f>
        <v/>
      </c>
      <c r="E358" t="str">
        <f>IF(A358="","",女子申込一覧表!BS58)</f>
        <v/>
      </c>
      <c r="F358">
        <v>5</v>
      </c>
      <c r="G358" t="str">
        <f>IF(A358="","",女子申込一覧表!BW58)</f>
        <v/>
      </c>
      <c r="H358" t="str">
        <f>IF(A358="","",女子申込一覧表!BL58)</f>
        <v/>
      </c>
    </row>
    <row r="359" spans="1:8">
      <c r="A359" t="str">
        <f>IF(女子申込一覧表!P59="","",女子申込一覧表!AR59)</f>
        <v/>
      </c>
      <c r="B359" t="str">
        <f>IF(A359="","",女子申込一覧表!BQ59)</f>
        <v/>
      </c>
      <c r="C359" t="str">
        <f>IF(A359="","",女子申込一覧表!BR59)</f>
        <v/>
      </c>
      <c r="D359" t="str">
        <f>IF(A359="","",女子申込一覧表!AY59)</f>
        <v/>
      </c>
      <c r="E359" t="str">
        <f>IF(A359="","",女子申込一覧表!BS59)</f>
        <v/>
      </c>
      <c r="F359">
        <v>5</v>
      </c>
      <c r="G359" t="str">
        <f>IF(A359="","",女子申込一覧表!BW59)</f>
        <v/>
      </c>
      <c r="H359" t="str">
        <f>IF(A359="","",女子申込一覧表!BL59)</f>
        <v/>
      </c>
    </row>
    <row r="360" spans="1:8">
      <c r="A360" t="str">
        <f>IF(女子申込一覧表!P60="","",女子申込一覧表!AR60)</f>
        <v/>
      </c>
      <c r="B360" t="str">
        <f>IF(A360="","",女子申込一覧表!BQ60)</f>
        <v/>
      </c>
      <c r="C360" t="str">
        <f>IF(A360="","",女子申込一覧表!BR60)</f>
        <v/>
      </c>
      <c r="D360" t="str">
        <f>IF(A360="","",女子申込一覧表!AY60)</f>
        <v/>
      </c>
      <c r="E360" t="str">
        <f>IF(A360="","",女子申込一覧表!BS60)</f>
        <v/>
      </c>
      <c r="F360">
        <v>5</v>
      </c>
      <c r="G360" t="str">
        <f>IF(A360="","",女子申込一覧表!BW60)</f>
        <v/>
      </c>
      <c r="H360" t="str">
        <f>IF(A360="","",女子申込一覧表!BL60)</f>
        <v/>
      </c>
    </row>
    <row r="361" spans="1:8">
      <c r="A361" t="str">
        <f>IF(女子申込一覧表!P61="","",女子申込一覧表!AR61)</f>
        <v/>
      </c>
      <c r="B361" t="str">
        <f>IF(A361="","",女子申込一覧表!BQ61)</f>
        <v/>
      </c>
      <c r="C361" t="str">
        <f>IF(A361="","",女子申込一覧表!BR61)</f>
        <v/>
      </c>
      <c r="D361" t="str">
        <f>IF(A361="","",女子申込一覧表!AY61)</f>
        <v/>
      </c>
      <c r="E361" t="str">
        <f>IF(A361="","",女子申込一覧表!BS61)</f>
        <v/>
      </c>
      <c r="F361">
        <v>5</v>
      </c>
      <c r="G361" t="str">
        <f>IF(A361="","",女子申込一覧表!BW61)</f>
        <v/>
      </c>
      <c r="H361" t="str">
        <f>IF(A361="","",女子申込一覧表!BL61)</f>
        <v/>
      </c>
    </row>
    <row r="362" spans="1:8">
      <c r="A362" t="str">
        <f>IF(女子申込一覧表!P62="","",女子申込一覧表!AR62)</f>
        <v/>
      </c>
      <c r="B362" t="str">
        <f>IF(A362="","",女子申込一覧表!BQ62)</f>
        <v/>
      </c>
      <c r="C362" t="str">
        <f>IF(A362="","",女子申込一覧表!BR62)</f>
        <v/>
      </c>
      <c r="D362" t="str">
        <f>IF(A362="","",女子申込一覧表!AY62)</f>
        <v/>
      </c>
      <c r="E362" t="str">
        <f>IF(A362="","",女子申込一覧表!BS62)</f>
        <v/>
      </c>
      <c r="F362">
        <v>5</v>
      </c>
      <c r="G362" t="str">
        <f>IF(A362="","",女子申込一覧表!BW62)</f>
        <v/>
      </c>
      <c r="H362" t="str">
        <f>IF(A362="","",女子申込一覧表!BL62)</f>
        <v/>
      </c>
    </row>
    <row r="363" spans="1:8">
      <c r="A363" t="str">
        <f>IF(女子申込一覧表!P63="","",女子申込一覧表!AR63)</f>
        <v/>
      </c>
      <c r="B363" t="str">
        <f>IF(A363="","",女子申込一覧表!BQ63)</f>
        <v/>
      </c>
      <c r="C363" t="str">
        <f>IF(A363="","",女子申込一覧表!BR63)</f>
        <v/>
      </c>
      <c r="D363" t="str">
        <f>IF(A363="","",女子申込一覧表!AY63)</f>
        <v/>
      </c>
      <c r="E363" t="str">
        <f>IF(A363="","",女子申込一覧表!BS63)</f>
        <v/>
      </c>
      <c r="F363">
        <v>5</v>
      </c>
      <c r="G363" t="str">
        <f>IF(A363="","",女子申込一覧表!BW63)</f>
        <v/>
      </c>
      <c r="H363" t="str">
        <f>IF(A363="","",女子申込一覧表!BL63)</f>
        <v/>
      </c>
    </row>
    <row r="364" spans="1:8">
      <c r="A364" t="str">
        <f>IF(女子申込一覧表!P64="","",女子申込一覧表!AR64)</f>
        <v/>
      </c>
      <c r="B364" t="str">
        <f>IF(A364="","",女子申込一覧表!BQ64)</f>
        <v/>
      </c>
      <c r="C364" t="str">
        <f>IF(A364="","",女子申込一覧表!BR64)</f>
        <v/>
      </c>
      <c r="D364" t="str">
        <f>IF(A364="","",女子申込一覧表!AY64)</f>
        <v/>
      </c>
      <c r="E364" t="str">
        <f>IF(A364="","",女子申込一覧表!BS64)</f>
        <v/>
      </c>
      <c r="F364">
        <v>5</v>
      </c>
      <c r="G364" t="str">
        <f>IF(A364="","",女子申込一覧表!BW64)</f>
        <v/>
      </c>
      <c r="H364" t="str">
        <f>IF(A364="","",女子申込一覧表!BL64)</f>
        <v/>
      </c>
    </row>
    <row r="365" spans="1:8">
      <c r="A365" t="str">
        <f>IF(女子申込一覧表!P65="","",女子申込一覧表!AR65)</f>
        <v/>
      </c>
      <c r="B365" t="str">
        <f>IF(A365="","",女子申込一覧表!BQ65)</f>
        <v/>
      </c>
      <c r="C365" t="str">
        <f>IF(A365="","",女子申込一覧表!BR65)</f>
        <v/>
      </c>
      <c r="D365" t="str">
        <f>IF(A365="","",女子申込一覧表!AY65)</f>
        <v/>
      </c>
      <c r="E365" t="str">
        <f>IF(A365="","",女子申込一覧表!BS65)</f>
        <v/>
      </c>
      <c r="F365">
        <v>5</v>
      </c>
      <c r="G365" t="str">
        <f>IF(A365="","",女子申込一覧表!BW65)</f>
        <v/>
      </c>
      <c r="H365" t="str">
        <f>IF(A365="","",女子申込一覧表!BL65)</f>
        <v/>
      </c>
    </row>
    <row r="366" spans="1:8">
      <c r="A366" t="str">
        <f>IF(女子申込一覧表!P66="","",女子申込一覧表!AR66)</f>
        <v/>
      </c>
      <c r="B366" t="str">
        <f>IF(A366="","",女子申込一覧表!BQ66)</f>
        <v/>
      </c>
      <c r="C366" t="str">
        <f>IF(A366="","",女子申込一覧表!BR66)</f>
        <v/>
      </c>
      <c r="D366" t="str">
        <f>IF(A366="","",女子申込一覧表!AY66)</f>
        <v/>
      </c>
      <c r="E366" t="str">
        <f>IF(A366="","",女子申込一覧表!BS66)</f>
        <v/>
      </c>
      <c r="F366">
        <v>5</v>
      </c>
      <c r="G366" t="str">
        <f>IF(A366="","",女子申込一覧表!BW66)</f>
        <v/>
      </c>
      <c r="H366" t="str">
        <f>IF(A366="","",女子申込一覧表!BL66)</f>
        <v/>
      </c>
    </row>
    <row r="367" spans="1:8">
      <c r="A367" t="str">
        <f>IF(女子申込一覧表!P67="","",女子申込一覧表!AR67)</f>
        <v/>
      </c>
      <c r="B367" t="str">
        <f>IF(A367="","",女子申込一覧表!BQ67)</f>
        <v/>
      </c>
      <c r="C367" t="str">
        <f>IF(A367="","",女子申込一覧表!BR67)</f>
        <v/>
      </c>
      <c r="D367" t="str">
        <f>IF(A367="","",女子申込一覧表!AY67)</f>
        <v/>
      </c>
      <c r="E367" t="str">
        <f>IF(A367="","",女子申込一覧表!BS67)</f>
        <v/>
      </c>
      <c r="F367">
        <v>5</v>
      </c>
      <c r="G367" t="str">
        <f>IF(A367="","",女子申込一覧表!BW67)</f>
        <v/>
      </c>
      <c r="H367" t="str">
        <f>IF(A367="","",女子申込一覧表!BL67)</f>
        <v/>
      </c>
    </row>
    <row r="368" spans="1:8">
      <c r="A368" t="str">
        <f>IF(女子申込一覧表!P68="","",女子申込一覧表!AR68)</f>
        <v/>
      </c>
      <c r="B368" t="str">
        <f>IF(A368="","",女子申込一覧表!BQ68)</f>
        <v/>
      </c>
      <c r="C368" t="str">
        <f>IF(A368="","",女子申込一覧表!BR68)</f>
        <v/>
      </c>
      <c r="D368" t="str">
        <f>IF(A368="","",女子申込一覧表!AY68)</f>
        <v/>
      </c>
      <c r="E368" t="str">
        <f>IF(A368="","",女子申込一覧表!BS68)</f>
        <v/>
      </c>
      <c r="F368">
        <v>5</v>
      </c>
      <c r="G368" t="str">
        <f>IF(A368="","",女子申込一覧表!BW68)</f>
        <v/>
      </c>
      <c r="H368" t="str">
        <f>IF(A368="","",女子申込一覧表!BL68)</f>
        <v/>
      </c>
    </row>
    <row r="369" spans="1:8">
      <c r="A369" t="str">
        <f>IF(女子申込一覧表!P69="","",女子申込一覧表!AR69)</f>
        <v/>
      </c>
      <c r="B369" t="str">
        <f>IF(A369="","",女子申込一覧表!BQ69)</f>
        <v/>
      </c>
      <c r="C369" t="str">
        <f>IF(A369="","",女子申込一覧表!BR69)</f>
        <v/>
      </c>
      <c r="D369" t="str">
        <f>IF(A369="","",女子申込一覧表!AY69)</f>
        <v/>
      </c>
      <c r="E369" t="str">
        <f>IF(A369="","",女子申込一覧表!BS69)</f>
        <v/>
      </c>
      <c r="F369">
        <v>5</v>
      </c>
      <c r="G369" t="str">
        <f>IF(A369="","",女子申込一覧表!BW69)</f>
        <v/>
      </c>
      <c r="H369" t="str">
        <f>IF(A369="","",女子申込一覧表!BL69)</f>
        <v/>
      </c>
    </row>
    <row r="370" spans="1:8">
      <c r="A370" t="str">
        <f>IF(女子申込一覧表!P70="","",女子申込一覧表!AR70)</f>
        <v/>
      </c>
      <c r="B370" t="str">
        <f>IF(A370="","",女子申込一覧表!BQ70)</f>
        <v/>
      </c>
      <c r="C370" t="str">
        <f>IF(A370="","",女子申込一覧表!BR70)</f>
        <v/>
      </c>
      <c r="D370" t="str">
        <f>IF(A370="","",女子申込一覧表!AY70)</f>
        <v/>
      </c>
      <c r="E370" t="str">
        <f>IF(A370="","",女子申込一覧表!BS70)</f>
        <v/>
      </c>
      <c r="F370">
        <v>5</v>
      </c>
      <c r="G370" t="str">
        <f>IF(A370="","",女子申込一覧表!BW70)</f>
        <v/>
      </c>
      <c r="H370" t="str">
        <f>IF(A370="","",女子申込一覧表!BL70)</f>
        <v/>
      </c>
    </row>
    <row r="371" spans="1:8">
      <c r="A371" t="str">
        <f>IF(女子申込一覧表!P71="","",女子申込一覧表!AR71)</f>
        <v/>
      </c>
      <c r="B371" t="str">
        <f>IF(A371="","",女子申込一覧表!BQ71)</f>
        <v/>
      </c>
      <c r="C371" t="str">
        <f>IF(A371="","",女子申込一覧表!BR71)</f>
        <v/>
      </c>
      <c r="D371" t="str">
        <f>IF(A371="","",女子申込一覧表!AY71)</f>
        <v/>
      </c>
      <c r="E371" t="str">
        <f>IF(A371="","",女子申込一覧表!BS71)</f>
        <v/>
      </c>
      <c r="F371">
        <v>5</v>
      </c>
      <c r="G371" t="str">
        <f>IF(A371="","",女子申込一覧表!BW71)</f>
        <v/>
      </c>
      <c r="H371" t="str">
        <f>IF(A371="","",女子申込一覧表!BL71)</f>
        <v/>
      </c>
    </row>
    <row r="372" spans="1:8">
      <c r="A372" t="str">
        <f>IF(女子申込一覧表!P72="","",女子申込一覧表!AR72)</f>
        <v/>
      </c>
      <c r="B372" t="str">
        <f>IF(A372="","",女子申込一覧表!BQ72)</f>
        <v/>
      </c>
      <c r="C372" t="str">
        <f>IF(A372="","",女子申込一覧表!BR72)</f>
        <v/>
      </c>
      <c r="D372" t="str">
        <f>IF(A372="","",女子申込一覧表!AY72)</f>
        <v/>
      </c>
      <c r="E372" t="str">
        <f>IF(A372="","",女子申込一覧表!BS72)</f>
        <v/>
      </c>
      <c r="F372">
        <v>5</v>
      </c>
      <c r="G372" t="str">
        <f>IF(A372="","",女子申込一覧表!BW72)</f>
        <v/>
      </c>
      <c r="H372" t="str">
        <f>IF(A372="","",女子申込一覧表!BL72)</f>
        <v/>
      </c>
    </row>
    <row r="373" spans="1:8">
      <c r="A373" t="str">
        <f>IF(女子申込一覧表!P73="","",女子申込一覧表!AR73)</f>
        <v/>
      </c>
      <c r="B373" t="str">
        <f>IF(A373="","",女子申込一覧表!BQ73)</f>
        <v/>
      </c>
      <c r="C373" t="str">
        <f>IF(A373="","",女子申込一覧表!BR73)</f>
        <v/>
      </c>
      <c r="D373" t="str">
        <f>IF(A373="","",女子申込一覧表!AY73)</f>
        <v/>
      </c>
      <c r="E373" t="str">
        <f>IF(A373="","",女子申込一覧表!BS73)</f>
        <v/>
      </c>
      <c r="F373">
        <v>5</v>
      </c>
      <c r="G373" t="str">
        <f>IF(A373="","",女子申込一覧表!BW73)</f>
        <v/>
      </c>
      <c r="H373" t="str">
        <f>IF(A373="","",女子申込一覧表!BL73)</f>
        <v/>
      </c>
    </row>
    <row r="374" spans="1:8">
      <c r="A374" t="str">
        <f>IF(女子申込一覧表!P74="","",女子申込一覧表!AR74)</f>
        <v/>
      </c>
      <c r="B374" t="str">
        <f>IF(A374="","",女子申込一覧表!BQ74)</f>
        <v/>
      </c>
      <c r="C374" t="str">
        <f>IF(A374="","",女子申込一覧表!BR74)</f>
        <v/>
      </c>
      <c r="D374" t="str">
        <f>IF(A374="","",女子申込一覧表!AY74)</f>
        <v/>
      </c>
      <c r="E374" t="str">
        <f>IF(A374="","",女子申込一覧表!BS74)</f>
        <v/>
      </c>
      <c r="F374">
        <v>5</v>
      </c>
      <c r="G374" t="str">
        <f>IF(A374="","",女子申込一覧表!BW74)</f>
        <v/>
      </c>
      <c r="H374" t="str">
        <f>IF(A374="","",女子申込一覧表!BL74)</f>
        <v/>
      </c>
    </row>
    <row r="375" spans="1:8">
      <c r="A375" t="str">
        <f>IF(女子申込一覧表!P75="","",女子申込一覧表!AR75)</f>
        <v/>
      </c>
      <c r="B375" t="str">
        <f>IF(A375="","",女子申込一覧表!BQ75)</f>
        <v/>
      </c>
      <c r="C375" t="str">
        <f>IF(A375="","",女子申込一覧表!BR75)</f>
        <v/>
      </c>
      <c r="D375" t="str">
        <f>IF(A375="","",女子申込一覧表!AY75)</f>
        <v/>
      </c>
      <c r="E375" t="str">
        <f>IF(A375="","",女子申込一覧表!BS75)</f>
        <v/>
      </c>
      <c r="F375">
        <v>5</v>
      </c>
      <c r="G375" t="str">
        <f>IF(A375="","",女子申込一覧表!BW75)</f>
        <v/>
      </c>
      <c r="H375" t="str">
        <f>IF(A375="","",女子申込一覧表!BL75)</f>
        <v/>
      </c>
    </row>
    <row r="376" spans="1:8">
      <c r="A376" t="str">
        <f>IF(女子申込一覧表!P76="","",女子申込一覧表!AR76)</f>
        <v/>
      </c>
      <c r="B376" t="str">
        <f>IF(A376="","",女子申込一覧表!BQ76)</f>
        <v/>
      </c>
      <c r="C376" t="str">
        <f>IF(A376="","",女子申込一覧表!BR76)</f>
        <v/>
      </c>
      <c r="D376" t="str">
        <f>IF(A376="","",女子申込一覧表!AY76)</f>
        <v/>
      </c>
      <c r="E376" t="str">
        <f>IF(A376="","",女子申込一覧表!BS76)</f>
        <v/>
      </c>
      <c r="F376">
        <v>5</v>
      </c>
      <c r="G376" t="str">
        <f>IF(A376="","",女子申込一覧表!BW76)</f>
        <v/>
      </c>
      <c r="H376" t="str">
        <f>IF(A376="","",女子申込一覧表!BL76)</f>
        <v/>
      </c>
    </row>
    <row r="377" spans="1:8">
      <c r="A377" t="str">
        <f>IF(女子申込一覧表!P77="","",女子申込一覧表!AR77)</f>
        <v/>
      </c>
      <c r="B377" t="str">
        <f>IF(A377="","",女子申込一覧表!BQ77)</f>
        <v/>
      </c>
      <c r="C377" t="str">
        <f>IF(A377="","",女子申込一覧表!BR77)</f>
        <v/>
      </c>
      <c r="D377" t="str">
        <f>IF(A377="","",女子申込一覧表!AY77)</f>
        <v/>
      </c>
      <c r="E377" t="str">
        <f>IF(A377="","",女子申込一覧表!BS77)</f>
        <v/>
      </c>
      <c r="F377">
        <v>5</v>
      </c>
      <c r="G377" t="str">
        <f>IF(A377="","",女子申込一覧表!BW77)</f>
        <v/>
      </c>
      <c r="H377" t="str">
        <f>IF(A377="","",女子申込一覧表!BL77)</f>
        <v/>
      </c>
    </row>
    <row r="378" spans="1:8">
      <c r="A378" t="str">
        <f>IF(女子申込一覧表!P78="","",女子申込一覧表!AR78)</f>
        <v/>
      </c>
      <c r="B378" t="str">
        <f>IF(A378="","",女子申込一覧表!BQ78)</f>
        <v/>
      </c>
      <c r="C378" t="str">
        <f>IF(A378="","",女子申込一覧表!BR78)</f>
        <v/>
      </c>
      <c r="D378" t="str">
        <f>IF(A378="","",女子申込一覧表!AY78)</f>
        <v/>
      </c>
      <c r="E378" t="str">
        <f>IF(A378="","",女子申込一覧表!BS78)</f>
        <v/>
      </c>
      <c r="F378">
        <v>5</v>
      </c>
      <c r="G378" t="str">
        <f>IF(A378="","",女子申込一覧表!BW78)</f>
        <v/>
      </c>
      <c r="H378" t="str">
        <f>IF(A378="","",女子申込一覧表!BL78)</f>
        <v/>
      </c>
    </row>
    <row r="379" spans="1:8">
      <c r="A379" t="str">
        <f>IF(女子申込一覧表!P79="","",女子申込一覧表!AR79)</f>
        <v/>
      </c>
      <c r="B379" t="str">
        <f>IF(A379="","",女子申込一覧表!BQ79)</f>
        <v/>
      </c>
      <c r="C379" t="str">
        <f>IF(A379="","",女子申込一覧表!BR79)</f>
        <v/>
      </c>
      <c r="D379" t="str">
        <f>IF(A379="","",女子申込一覧表!AY79)</f>
        <v/>
      </c>
      <c r="E379" t="str">
        <f>IF(A379="","",女子申込一覧表!BS79)</f>
        <v/>
      </c>
      <c r="F379">
        <v>5</v>
      </c>
      <c r="G379" t="str">
        <f>IF(A379="","",女子申込一覧表!BW79)</f>
        <v/>
      </c>
      <c r="H379" t="str">
        <f>IF(A379="","",女子申込一覧表!BL79)</f>
        <v/>
      </c>
    </row>
    <row r="380" spans="1:8">
      <c r="A380" t="str">
        <f>IF(女子申込一覧表!P80="","",女子申込一覧表!AR80)</f>
        <v/>
      </c>
      <c r="B380" t="str">
        <f>IF(A380="","",女子申込一覧表!BQ80)</f>
        <v/>
      </c>
      <c r="C380" t="str">
        <f>IF(A380="","",女子申込一覧表!BR80)</f>
        <v/>
      </c>
      <c r="D380" t="str">
        <f>IF(A380="","",女子申込一覧表!AY80)</f>
        <v/>
      </c>
      <c r="E380" t="str">
        <f>IF(A380="","",女子申込一覧表!BS80)</f>
        <v/>
      </c>
      <c r="F380">
        <v>5</v>
      </c>
      <c r="G380" t="str">
        <f>IF(A380="","",女子申込一覧表!BW80)</f>
        <v/>
      </c>
      <c r="H380" t="str">
        <f>IF(A380="","",女子申込一覧表!BL80)</f>
        <v/>
      </c>
    </row>
    <row r="381" spans="1:8">
      <c r="A381" t="str">
        <f>IF(女子申込一覧表!P81="","",女子申込一覧表!AR81)</f>
        <v/>
      </c>
      <c r="B381" t="str">
        <f>IF(A381="","",女子申込一覧表!BQ81)</f>
        <v/>
      </c>
      <c r="C381" t="str">
        <f>IF(A381="","",女子申込一覧表!BR81)</f>
        <v/>
      </c>
      <c r="D381" t="str">
        <f>IF(A381="","",女子申込一覧表!AY81)</f>
        <v/>
      </c>
      <c r="E381" t="str">
        <f>IF(A381="","",女子申込一覧表!BS81)</f>
        <v/>
      </c>
      <c r="F381">
        <v>5</v>
      </c>
      <c r="G381" t="str">
        <f>IF(A381="","",女子申込一覧表!BW81)</f>
        <v/>
      </c>
      <c r="H381" t="str">
        <f>IF(A381="","",女子申込一覧表!BL81)</f>
        <v/>
      </c>
    </row>
    <row r="382" spans="1:8">
      <c r="A382" t="str">
        <f>IF(女子申込一覧表!P82="","",女子申込一覧表!AR82)</f>
        <v/>
      </c>
      <c r="B382" t="str">
        <f>IF(A382="","",女子申込一覧表!BQ82)</f>
        <v/>
      </c>
      <c r="C382" t="str">
        <f>IF(A382="","",女子申込一覧表!BR82)</f>
        <v/>
      </c>
      <c r="D382" t="str">
        <f>IF(A382="","",女子申込一覧表!AY82)</f>
        <v/>
      </c>
      <c r="E382" t="str">
        <f>IF(A382="","",女子申込一覧表!BS82)</f>
        <v/>
      </c>
      <c r="F382">
        <v>5</v>
      </c>
      <c r="G382" t="str">
        <f>IF(A382="","",女子申込一覧表!BW82)</f>
        <v/>
      </c>
      <c r="H382" t="str">
        <f>IF(A382="","",女子申込一覧表!BL82)</f>
        <v/>
      </c>
    </row>
    <row r="383" spans="1:8">
      <c r="A383" t="str">
        <f>IF(女子申込一覧表!P83="","",女子申込一覧表!AR83)</f>
        <v/>
      </c>
      <c r="B383" t="str">
        <f>IF(A383="","",女子申込一覧表!BQ83)</f>
        <v/>
      </c>
      <c r="C383" t="str">
        <f>IF(A383="","",女子申込一覧表!BR83)</f>
        <v/>
      </c>
      <c r="D383" t="str">
        <f>IF(A383="","",女子申込一覧表!AY83)</f>
        <v/>
      </c>
      <c r="E383" t="str">
        <f>IF(A383="","",女子申込一覧表!BS83)</f>
        <v/>
      </c>
      <c r="F383">
        <v>5</v>
      </c>
      <c r="G383" t="str">
        <f>IF(A383="","",女子申込一覧表!BW83)</f>
        <v/>
      </c>
      <c r="H383" t="str">
        <f>IF(A383="","",女子申込一覧表!BL83)</f>
        <v/>
      </c>
    </row>
    <row r="384" spans="1:8">
      <c r="A384" t="str">
        <f>IF(女子申込一覧表!P84="","",女子申込一覧表!AR84)</f>
        <v/>
      </c>
      <c r="B384" t="str">
        <f>IF(A384="","",女子申込一覧表!BQ84)</f>
        <v/>
      </c>
      <c r="C384" t="str">
        <f>IF(A384="","",女子申込一覧表!BR84)</f>
        <v/>
      </c>
      <c r="D384" t="str">
        <f>IF(A384="","",女子申込一覧表!AY84)</f>
        <v/>
      </c>
      <c r="E384" t="str">
        <f>IF(A384="","",女子申込一覧表!BS84)</f>
        <v/>
      </c>
      <c r="F384">
        <v>5</v>
      </c>
      <c r="G384" t="str">
        <f>IF(A384="","",女子申込一覧表!BW84)</f>
        <v/>
      </c>
      <c r="H384" t="str">
        <f>IF(A384="","",女子申込一覧表!BL84)</f>
        <v/>
      </c>
    </row>
    <row r="385" spans="1:8">
      <c r="A385" t="str">
        <f>IF(女子申込一覧表!P85="","",女子申込一覧表!AR85)</f>
        <v/>
      </c>
      <c r="B385" t="str">
        <f>IF(A385="","",女子申込一覧表!BQ85)</f>
        <v/>
      </c>
      <c r="C385" t="str">
        <f>IF(A385="","",女子申込一覧表!BR85)</f>
        <v/>
      </c>
      <c r="D385" t="str">
        <f>IF(A385="","",女子申込一覧表!AY85)</f>
        <v/>
      </c>
      <c r="E385" t="str">
        <f>IF(A385="","",女子申込一覧表!BS85)</f>
        <v/>
      </c>
      <c r="F385">
        <v>5</v>
      </c>
      <c r="G385" t="str">
        <f>IF(A385="","",女子申込一覧表!BW85)</f>
        <v/>
      </c>
      <c r="H385" t="str">
        <f>IF(A385="","",女子申込一覧表!BL85)</f>
        <v/>
      </c>
    </row>
    <row r="386" spans="1:8">
      <c r="A386" t="str">
        <f>IF(女子申込一覧表!P86="","",女子申込一覧表!AR86)</f>
        <v/>
      </c>
      <c r="B386" t="str">
        <f>IF(A386="","",女子申込一覧表!BQ86)</f>
        <v/>
      </c>
      <c r="C386" t="str">
        <f>IF(A386="","",女子申込一覧表!BR86)</f>
        <v/>
      </c>
      <c r="D386" t="str">
        <f>IF(A386="","",女子申込一覧表!AY86)</f>
        <v/>
      </c>
      <c r="E386" t="str">
        <f>IF(A386="","",女子申込一覧表!BS86)</f>
        <v/>
      </c>
      <c r="F386">
        <v>5</v>
      </c>
      <c r="G386" t="str">
        <f>IF(A386="","",女子申込一覧表!BW86)</f>
        <v/>
      </c>
      <c r="H386" t="str">
        <f>IF(A386="","",女子申込一覧表!BL86)</f>
        <v/>
      </c>
    </row>
    <row r="387" spans="1:8">
      <c r="A387" t="str">
        <f>IF(女子申込一覧表!P87="","",女子申込一覧表!AR87)</f>
        <v/>
      </c>
      <c r="B387" t="str">
        <f>IF(A387="","",女子申込一覧表!BQ87)</f>
        <v/>
      </c>
      <c r="C387" t="str">
        <f>IF(A387="","",女子申込一覧表!BR87)</f>
        <v/>
      </c>
      <c r="D387" t="str">
        <f>IF(A387="","",女子申込一覧表!AY87)</f>
        <v/>
      </c>
      <c r="E387" t="str">
        <f>IF(A387="","",女子申込一覧表!BS87)</f>
        <v/>
      </c>
      <c r="F387">
        <v>5</v>
      </c>
      <c r="G387" t="str">
        <f>IF(A387="","",女子申込一覧表!BW87)</f>
        <v/>
      </c>
      <c r="H387" t="str">
        <f>IF(A387="","",女子申込一覧表!BL87)</f>
        <v/>
      </c>
    </row>
    <row r="388" spans="1:8">
      <c r="A388" t="str">
        <f>IF(女子申込一覧表!P88="","",女子申込一覧表!AR88)</f>
        <v/>
      </c>
      <c r="B388" t="str">
        <f>IF(A388="","",女子申込一覧表!BQ88)</f>
        <v/>
      </c>
      <c r="C388" t="str">
        <f>IF(A388="","",女子申込一覧表!BR88)</f>
        <v/>
      </c>
      <c r="D388" t="str">
        <f>IF(A388="","",女子申込一覧表!AY88)</f>
        <v/>
      </c>
      <c r="E388" t="str">
        <f>IF(A388="","",女子申込一覧表!BS88)</f>
        <v/>
      </c>
      <c r="F388">
        <v>5</v>
      </c>
      <c r="G388" t="str">
        <f>IF(A388="","",女子申込一覧表!BW88)</f>
        <v/>
      </c>
      <c r="H388" t="str">
        <f>IF(A388="","",女子申込一覧表!BL88)</f>
        <v/>
      </c>
    </row>
    <row r="389" spans="1:8">
      <c r="A389" t="str">
        <f>IF(女子申込一覧表!P89="","",女子申込一覧表!AR89)</f>
        <v/>
      </c>
      <c r="B389" t="str">
        <f>IF(A389="","",女子申込一覧表!BQ89)</f>
        <v/>
      </c>
      <c r="C389" t="str">
        <f>IF(A389="","",女子申込一覧表!BR89)</f>
        <v/>
      </c>
      <c r="D389" t="str">
        <f>IF(A389="","",女子申込一覧表!AY89)</f>
        <v/>
      </c>
      <c r="E389" t="str">
        <f>IF(A389="","",女子申込一覧表!BS89)</f>
        <v/>
      </c>
      <c r="F389">
        <v>5</v>
      </c>
      <c r="G389" t="str">
        <f>IF(A389="","",女子申込一覧表!BW89)</f>
        <v/>
      </c>
      <c r="H389" t="str">
        <f>IF(A389="","",女子申込一覧表!BL89)</f>
        <v/>
      </c>
    </row>
    <row r="390" spans="1:8">
      <c r="A390" t="str">
        <f>IF(女子申込一覧表!P90="","",女子申込一覧表!AR90)</f>
        <v/>
      </c>
      <c r="B390" t="str">
        <f>IF(A390="","",女子申込一覧表!BQ90)</f>
        <v/>
      </c>
      <c r="C390" t="str">
        <f>IF(A390="","",女子申込一覧表!BR90)</f>
        <v/>
      </c>
      <c r="D390" t="str">
        <f>IF(A390="","",女子申込一覧表!AY90)</f>
        <v/>
      </c>
      <c r="E390" t="str">
        <f>IF(A390="","",女子申込一覧表!BS90)</f>
        <v/>
      </c>
      <c r="F390">
        <v>5</v>
      </c>
      <c r="G390" t="str">
        <f>IF(A390="","",女子申込一覧表!BW90)</f>
        <v/>
      </c>
      <c r="H390" t="str">
        <f>IF(A390="","",女子申込一覧表!BL90)</f>
        <v/>
      </c>
    </row>
    <row r="391" spans="1:8">
      <c r="A391" t="str">
        <f>IF(女子申込一覧表!P91="","",女子申込一覧表!AR91)</f>
        <v/>
      </c>
      <c r="B391" t="str">
        <f>IF(A391="","",女子申込一覧表!BQ91)</f>
        <v/>
      </c>
      <c r="C391" t="str">
        <f>IF(A391="","",女子申込一覧表!BR91)</f>
        <v/>
      </c>
      <c r="D391" t="str">
        <f>IF(A391="","",女子申込一覧表!AY91)</f>
        <v/>
      </c>
      <c r="E391" t="str">
        <f>IF(A391="","",女子申込一覧表!BS91)</f>
        <v/>
      </c>
      <c r="F391">
        <v>5</v>
      </c>
      <c r="G391" t="str">
        <f>IF(A391="","",女子申込一覧表!BW91)</f>
        <v/>
      </c>
      <c r="H391" t="str">
        <f>IF(A391="","",女子申込一覧表!BL91)</f>
        <v/>
      </c>
    </row>
    <row r="392" spans="1:8">
      <c r="A392" t="str">
        <f>IF(女子申込一覧表!P92="","",女子申込一覧表!AR92)</f>
        <v/>
      </c>
      <c r="B392" t="str">
        <f>IF(A392="","",女子申込一覧表!BQ92)</f>
        <v/>
      </c>
      <c r="C392" t="str">
        <f>IF(A392="","",女子申込一覧表!BR92)</f>
        <v/>
      </c>
      <c r="D392" t="str">
        <f>IF(A392="","",女子申込一覧表!AY92)</f>
        <v/>
      </c>
      <c r="E392" t="str">
        <f>IF(A392="","",女子申込一覧表!BS92)</f>
        <v/>
      </c>
      <c r="F392">
        <v>5</v>
      </c>
      <c r="G392" t="str">
        <f>IF(A392="","",女子申込一覧表!BW92)</f>
        <v/>
      </c>
      <c r="H392" t="str">
        <f>IF(A392="","",女子申込一覧表!BL92)</f>
        <v/>
      </c>
    </row>
    <row r="393" spans="1:8">
      <c r="A393" t="str">
        <f>IF(女子申込一覧表!P93="","",女子申込一覧表!AR93)</f>
        <v/>
      </c>
      <c r="B393" t="str">
        <f>IF(A393="","",女子申込一覧表!BQ93)</f>
        <v/>
      </c>
      <c r="C393" t="str">
        <f>IF(A393="","",女子申込一覧表!BR93)</f>
        <v/>
      </c>
      <c r="D393" t="str">
        <f>IF(A393="","",女子申込一覧表!AY93)</f>
        <v/>
      </c>
      <c r="E393" t="str">
        <f>IF(A393="","",女子申込一覧表!BS93)</f>
        <v/>
      </c>
      <c r="F393">
        <v>5</v>
      </c>
      <c r="G393" t="str">
        <f>IF(A393="","",女子申込一覧表!BW93)</f>
        <v/>
      </c>
      <c r="H393" t="str">
        <f>IF(A393="","",女子申込一覧表!BL93)</f>
        <v/>
      </c>
    </row>
    <row r="394" spans="1:8">
      <c r="A394" t="str">
        <f>IF(女子申込一覧表!P94="","",女子申込一覧表!AR94)</f>
        <v/>
      </c>
      <c r="B394" t="str">
        <f>IF(A394="","",女子申込一覧表!BQ94)</f>
        <v/>
      </c>
      <c r="C394" t="str">
        <f>IF(A394="","",女子申込一覧表!BR94)</f>
        <v/>
      </c>
      <c r="D394" t="str">
        <f>IF(A394="","",女子申込一覧表!AY94)</f>
        <v/>
      </c>
      <c r="E394" t="str">
        <f>IF(A394="","",女子申込一覧表!BS94)</f>
        <v/>
      </c>
      <c r="F394">
        <v>5</v>
      </c>
      <c r="G394" t="str">
        <f>IF(A394="","",女子申込一覧表!BW94)</f>
        <v/>
      </c>
      <c r="H394" t="str">
        <f>IF(A394="","",女子申込一覧表!BL94)</f>
        <v/>
      </c>
    </row>
    <row r="395" spans="1:8">
      <c r="A395" t="str">
        <f>IF(女子申込一覧表!P95="","",女子申込一覧表!AR95)</f>
        <v/>
      </c>
      <c r="B395" t="str">
        <f>IF(A395="","",女子申込一覧表!BQ95)</f>
        <v/>
      </c>
      <c r="C395" t="str">
        <f>IF(A395="","",女子申込一覧表!BR95)</f>
        <v/>
      </c>
      <c r="D395" t="str">
        <f>IF(A395="","",女子申込一覧表!AY95)</f>
        <v/>
      </c>
      <c r="E395" t="str">
        <f>IF(A395="","",女子申込一覧表!BS95)</f>
        <v/>
      </c>
      <c r="F395">
        <v>5</v>
      </c>
      <c r="G395" t="str">
        <f>IF(A395="","",女子申込一覧表!BW95)</f>
        <v/>
      </c>
      <c r="H395" t="str">
        <f>IF(A395="","",女子申込一覧表!BL95)</f>
        <v/>
      </c>
    </row>
    <row r="396" spans="1:8">
      <c r="A396" t="str">
        <f>IF(女子申込一覧表!P96="","",女子申込一覧表!AR96)</f>
        <v/>
      </c>
      <c r="B396" t="str">
        <f>IF(A396="","",女子申込一覧表!BQ96)</f>
        <v/>
      </c>
      <c r="C396" t="str">
        <f>IF(A396="","",女子申込一覧表!BR96)</f>
        <v/>
      </c>
      <c r="D396" t="str">
        <f>IF(A396="","",女子申込一覧表!AY96)</f>
        <v/>
      </c>
      <c r="E396" t="str">
        <f>IF(A396="","",女子申込一覧表!BS96)</f>
        <v/>
      </c>
      <c r="F396">
        <v>5</v>
      </c>
      <c r="G396" t="str">
        <f>IF(A396="","",女子申込一覧表!BW96)</f>
        <v/>
      </c>
      <c r="H396" t="str">
        <f>IF(A396="","",女子申込一覧表!BL96)</f>
        <v/>
      </c>
    </row>
    <row r="397" spans="1:8">
      <c r="A397" t="str">
        <f>IF(女子申込一覧表!P97="","",女子申込一覧表!AR97)</f>
        <v/>
      </c>
      <c r="B397" t="str">
        <f>IF(A397="","",女子申込一覧表!BQ97)</f>
        <v/>
      </c>
      <c r="C397" t="str">
        <f>IF(A397="","",女子申込一覧表!BR97)</f>
        <v/>
      </c>
      <c r="D397" t="str">
        <f>IF(A397="","",女子申込一覧表!AY97)</f>
        <v/>
      </c>
      <c r="E397" t="str">
        <f>IF(A397="","",女子申込一覧表!BS97)</f>
        <v/>
      </c>
      <c r="F397">
        <v>5</v>
      </c>
      <c r="G397" t="str">
        <f>IF(A397="","",女子申込一覧表!BW97)</f>
        <v/>
      </c>
      <c r="H397" t="str">
        <f>IF(A397="","",女子申込一覧表!BL97)</f>
        <v/>
      </c>
    </row>
    <row r="398" spans="1:8">
      <c r="A398" t="str">
        <f>IF(女子申込一覧表!P98="","",女子申込一覧表!AR98)</f>
        <v/>
      </c>
      <c r="B398" t="str">
        <f>IF(A398="","",女子申込一覧表!BQ98)</f>
        <v/>
      </c>
      <c r="C398" t="str">
        <f>IF(A398="","",女子申込一覧表!BR98)</f>
        <v/>
      </c>
      <c r="D398" t="str">
        <f>IF(A398="","",女子申込一覧表!AY98)</f>
        <v/>
      </c>
      <c r="E398" t="str">
        <f>IF(A398="","",女子申込一覧表!BS98)</f>
        <v/>
      </c>
      <c r="F398">
        <v>5</v>
      </c>
      <c r="G398" t="str">
        <f>IF(A398="","",女子申込一覧表!BW98)</f>
        <v/>
      </c>
      <c r="H398" t="str">
        <f>IF(A398="","",女子申込一覧表!BL98)</f>
        <v/>
      </c>
    </row>
    <row r="399" spans="1:8">
      <c r="A399" t="str">
        <f>IF(女子申込一覧表!P99="","",女子申込一覧表!AR99)</f>
        <v/>
      </c>
      <c r="B399" t="str">
        <f>IF(A399="","",女子申込一覧表!BQ99)</f>
        <v/>
      </c>
      <c r="C399" t="str">
        <f>IF(A399="","",女子申込一覧表!BR99)</f>
        <v/>
      </c>
      <c r="D399" t="str">
        <f>IF(A399="","",女子申込一覧表!AY99)</f>
        <v/>
      </c>
      <c r="E399" t="str">
        <f>IF(A399="","",女子申込一覧表!BS99)</f>
        <v/>
      </c>
      <c r="F399">
        <v>5</v>
      </c>
      <c r="G399" t="str">
        <f>IF(A399="","",女子申込一覧表!BW99)</f>
        <v/>
      </c>
      <c r="H399" t="str">
        <f>IF(A399="","",女子申込一覧表!BL99)</f>
        <v/>
      </c>
    </row>
    <row r="400" spans="1:8">
      <c r="A400" t="str">
        <f>IF(女子申込一覧表!P100="","",女子申込一覧表!AR100)</f>
        <v/>
      </c>
      <c r="B400" t="str">
        <f>IF(A400="","",女子申込一覧表!BQ100)</f>
        <v/>
      </c>
      <c r="C400" t="str">
        <f>IF(A400="","",女子申込一覧表!BR100)</f>
        <v/>
      </c>
      <c r="D400" t="str">
        <f>IF(A400="","",女子申込一覧表!AY100)</f>
        <v/>
      </c>
      <c r="E400" t="str">
        <f>IF(A400="","",女子申込一覧表!BS100)</f>
        <v/>
      </c>
      <c r="F400">
        <v>5</v>
      </c>
      <c r="G400" t="str">
        <f>IF(A400="","",女子申込一覧表!BW100)</f>
        <v/>
      </c>
      <c r="H400" t="str">
        <f>IF(A400="","",女子申込一覧表!BL100)</f>
        <v/>
      </c>
    </row>
    <row r="401" spans="1:8">
      <c r="A401" t="str">
        <f>IF(女子申込一覧表!P101="","",女子申込一覧表!AR101)</f>
        <v/>
      </c>
      <c r="B401" t="str">
        <f>IF(A401="","",女子申込一覧表!BQ101)</f>
        <v/>
      </c>
      <c r="C401" t="str">
        <f>IF(A401="","",女子申込一覧表!BR101)</f>
        <v/>
      </c>
      <c r="D401" t="str">
        <f>IF(A401="","",女子申込一覧表!AY101)</f>
        <v/>
      </c>
      <c r="E401" t="str">
        <f>IF(A401="","",女子申込一覧表!BS101)</f>
        <v/>
      </c>
      <c r="F401">
        <v>5</v>
      </c>
      <c r="G401" t="str">
        <f>IF(A401="","",女子申込一覧表!BW101)</f>
        <v/>
      </c>
      <c r="H401" t="str">
        <f>IF(A401="","",女子申込一覧表!BL101)</f>
        <v/>
      </c>
    </row>
    <row r="402" spans="1:8">
      <c r="A402" t="str">
        <f>IF(女子申込一覧表!P102="","",女子申込一覧表!AR102)</f>
        <v/>
      </c>
      <c r="B402" t="str">
        <f>IF(A402="","",女子申込一覧表!BQ102)</f>
        <v/>
      </c>
      <c r="C402" t="str">
        <f>IF(A402="","",女子申込一覧表!BR102)</f>
        <v/>
      </c>
      <c r="D402" t="str">
        <f>IF(A402="","",女子申込一覧表!AY102)</f>
        <v/>
      </c>
      <c r="E402" t="str">
        <f>IF(A402="","",女子申込一覧表!BS102)</f>
        <v/>
      </c>
      <c r="F402">
        <v>5</v>
      </c>
      <c r="G402" t="str">
        <f>IF(A402="","",女子申込一覧表!BW102)</f>
        <v/>
      </c>
      <c r="H402" t="str">
        <f>IF(A402="","",女子申込一覧表!BL102)</f>
        <v/>
      </c>
    </row>
    <row r="403" spans="1:8">
      <c r="A403" t="str">
        <f>IF(女子申込一覧表!P103="","",女子申込一覧表!AR103)</f>
        <v/>
      </c>
      <c r="B403" t="str">
        <f>IF(A403="","",女子申込一覧表!BQ103)</f>
        <v/>
      </c>
      <c r="C403" t="str">
        <f>IF(A403="","",女子申込一覧表!BR103)</f>
        <v/>
      </c>
      <c r="D403" t="str">
        <f>IF(A403="","",女子申込一覧表!AY103)</f>
        <v/>
      </c>
      <c r="E403" t="str">
        <f>IF(A403="","",女子申込一覧表!BS103)</f>
        <v/>
      </c>
      <c r="F403">
        <v>5</v>
      </c>
      <c r="G403" t="str">
        <f>IF(A403="","",女子申込一覧表!BW103)</f>
        <v/>
      </c>
      <c r="H403" t="str">
        <f>IF(A403="","",女子申込一覧表!BL103)</f>
        <v/>
      </c>
    </row>
    <row r="404" spans="1:8">
      <c r="A404" t="str">
        <f>IF(女子申込一覧表!P104="","",女子申込一覧表!AR104)</f>
        <v/>
      </c>
      <c r="B404" t="str">
        <f>IF(A404="","",女子申込一覧表!BQ104)</f>
        <v/>
      </c>
      <c r="C404" t="str">
        <f>IF(A404="","",女子申込一覧表!BR104)</f>
        <v/>
      </c>
      <c r="D404" t="str">
        <f>IF(A404="","",女子申込一覧表!AY104)</f>
        <v/>
      </c>
      <c r="E404" t="str">
        <f>IF(A404="","",女子申込一覧表!BS104)</f>
        <v/>
      </c>
      <c r="F404">
        <v>5</v>
      </c>
      <c r="G404" t="str">
        <f>IF(A404="","",女子申込一覧表!BW104)</f>
        <v/>
      </c>
      <c r="H404" t="str">
        <f>IF(A404="","",女子申込一覧表!BL104)</f>
        <v/>
      </c>
    </row>
    <row r="405" spans="1:8">
      <c r="A405" s="52" t="str">
        <f>IF(女子申込一覧表!P105="","",女子申込一覧表!AR105)</f>
        <v/>
      </c>
      <c r="B405" s="52" t="str">
        <f>IF(A405="","",女子申込一覧表!BQ105)</f>
        <v/>
      </c>
      <c r="C405" s="52" t="str">
        <f>IF(A405="","",女子申込一覧表!BR105)</f>
        <v/>
      </c>
      <c r="D405" s="52" t="str">
        <f>IF(A405="","",女子申込一覧表!AY105)</f>
        <v/>
      </c>
      <c r="E405" s="52" t="str">
        <f>IF(A405="","",女子申込一覧表!BS105)</f>
        <v/>
      </c>
      <c r="F405" s="52">
        <v>5</v>
      </c>
      <c r="G405" s="52" t="str">
        <f>IF(A405="","",女子申込一覧表!BW105)</f>
        <v/>
      </c>
      <c r="H405" s="52" t="str">
        <f>IF(A405="","",女子申込一覧表!BL105)</f>
        <v/>
      </c>
    </row>
    <row r="406" spans="1:8">
      <c r="A406" t="str">
        <f>IF(男子申込一覧表!S6="","",男子申込一覧表!AR6)</f>
        <v/>
      </c>
      <c r="B406" t="str">
        <f>IF(A406="","",男子申込一覧表!BT6)</f>
        <v/>
      </c>
      <c r="C406" t="str">
        <f>IF(A406="","",男子申込一覧表!BU6)</f>
        <v/>
      </c>
      <c r="D406" t="str">
        <f>IF(A406="","",男子申込一覧表!AX6)</f>
        <v/>
      </c>
      <c r="E406" t="str">
        <f>IF(A406="","",男子申込一覧表!BI6)</f>
        <v/>
      </c>
      <c r="F406">
        <v>0</v>
      </c>
      <c r="G406" t="str">
        <f>IF(A406="","",男子申込一覧表!BX6)</f>
        <v/>
      </c>
      <c r="H406" t="str">
        <f>IF(A406="","",男子申込一覧表!BM6)</f>
        <v/>
      </c>
    </row>
    <row r="407" spans="1:8">
      <c r="A407" t="str">
        <f>IF(男子申込一覧表!S7="","",男子申込一覧表!AR7)</f>
        <v/>
      </c>
      <c r="B407" t="str">
        <f>IF(A407="","",男子申込一覧表!BT7)</f>
        <v/>
      </c>
      <c r="C407" t="str">
        <f>IF(A407="","",男子申込一覧表!BU7)</f>
        <v/>
      </c>
      <c r="D407" t="str">
        <f>IF(A407="","",男子申込一覧表!AX7)</f>
        <v/>
      </c>
      <c r="E407" t="str">
        <f>IF(A407="","",男子申込一覧表!BI7)</f>
        <v/>
      </c>
      <c r="F407">
        <v>0</v>
      </c>
      <c r="G407" t="str">
        <f>IF(A407="","",男子申込一覧表!BX7)</f>
        <v/>
      </c>
      <c r="H407" t="str">
        <f>IF(A407="","",男子申込一覧表!BM7)</f>
        <v/>
      </c>
    </row>
    <row r="408" spans="1:8">
      <c r="A408" t="str">
        <f>IF(男子申込一覧表!S8="","",男子申込一覧表!AR8)</f>
        <v/>
      </c>
      <c r="B408" t="str">
        <f>IF(A408="","",男子申込一覧表!BT8)</f>
        <v/>
      </c>
      <c r="C408" t="str">
        <f>IF(A408="","",男子申込一覧表!BU8)</f>
        <v/>
      </c>
      <c r="D408" t="str">
        <f>IF(A408="","",男子申込一覧表!AX8)</f>
        <v/>
      </c>
      <c r="E408" t="str">
        <f>IF(A408="","",男子申込一覧表!BI8)</f>
        <v/>
      </c>
      <c r="F408">
        <v>0</v>
      </c>
      <c r="G408" t="str">
        <f>IF(A408="","",男子申込一覧表!BX8)</f>
        <v/>
      </c>
      <c r="H408" t="str">
        <f>IF(A408="","",男子申込一覧表!BM8)</f>
        <v/>
      </c>
    </row>
    <row r="409" spans="1:8">
      <c r="A409" t="str">
        <f>IF(男子申込一覧表!S9="","",男子申込一覧表!AR9)</f>
        <v/>
      </c>
      <c r="B409" t="str">
        <f>IF(A409="","",男子申込一覧表!BT9)</f>
        <v/>
      </c>
      <c r="C409" t="str">
        <f>IF(A409="","",男子申込一覧表!BU9)</f>
        <v/>
      </c>
      <c r="D409" t="str">
        <f>IF(A409="","",男子申込一覧表!AX9)</f>
        <v/>
      </c>
      <c r="E409" t="str">
        <f>IF(A409="","",男子申込一覧表!BI9)</f>
        <v/>
      </c>
      <c r="F409">
        <v>0</v>
      </c>
      <c r="G409" t="str">
        <f>IF(A409="","",男子申込一覧表!BX9)</f>
        <v/>
      </c>
      <c r="H409" t="str">
        <f>IF(A409="","",男子申込一覧表!BM9)</f>
        <v/>
      </c>
    </row>
    <row r="410" spans="1:8">
      <c r="A410" t="str">
        <f>IF(男子申込一覧表!S10="","",男子申込一覧表!AR10)</f>
        <v/>
      </c>
      <c r="B410" t="str">
        <f>IF(A410="","",男子申込一覧表!BT10)</f>
        <v/>
      </c>
      <c r="C410" t="str">
        <f>IF(A410="","",男子申込一覧表!BU10)</f>
        <v/>
      </c>
      <c r="D410" t="str">
        <f>IF(A410="","",男子申込一覧表!AX10)</f>
        <v/>
      </c>
      <c r="E410" t="str">
        <f>IF(A410="","",男子申込一覧表!BI10)</f>
        <v/>
      </c>
      <c r="F410">
        <v>0</v>
      </c>
      <c r="G410" t="str">
        <f>IF(A410="","",男子申込一覧表!BX10)</f>
        <v/>
      </c>
      <c r="H410" t="str">
        <f>IF(A410="","",男子申込一覧表!BM10)</f>
        <v/>
      </c>
    </row>
    <row r="411" spans="1:8">
      <c r="A411" t="str">
        <f>IF(男子申込一覧表!S11="","",男子申込一覧表!AR11)</f>
        <v/>
      </c>
      <c r="B411" t="str">
        <f>IF(A411="","",男子申込一覧表!BT11)</f>
        <v/>
      </c>
      <c r="C411" t="str">
        <f>IF(A411="","",男子申込一覧表!BU11)</f>
        <v/>
      </c>
      <c r="D411" t="str">
        <f>IF(A411="","",男子申込一覧表!AX11)</f>
        <v/>
      </c>
      <c r="E411" t="str">
        <f>IF(A411="","",男子申込一覧表!BI11)</f>
        <v/>
      </c>
      <c r="F411">
        <v>0</v>
      </c>
      <c r="G411" t="str">
        <f>IF(A411="","",男子申込一覧表!BX11)</f>
        <v/>
      </c>
      <c r="H411" t="str">
        <f>IF(A411="","",男子申込一覧表!BM11)</f>
        <v/>
      </c>
    </row>
    <row r="412" spans="1:8">
      <c r="A412" t="str">
        <f>IF(男子申込一覧表!S12="","",男子申込一覧表!AR12)</f>
        <v/>
      </c>
      <c r="B412" t="str">
        <f>IF(A412="","",男子申込一覧表!BT12)</f>
        <v/>
      </c>
      <c r="C412" t="str">
        <f>IF(A412="","",男子申込一覧表!BU12)</f>
        <v/>
      </c>
      <c r="D412" t="str">
        <f>IF(A412="","",男子申込一覧表!AX12)</f>
        <v/>
      </c>
      <c r="E412" t="str">
        <f>IF(A412="","",男子申込一覧表!BI12)</f>
        <v/>
      </c>
      <c r="F412">
        <v>0</v>
      </c>
      <c r="G412" t="str">
        <f>IF(A412="","",男子申込一覧表!BX12)</f>
        <v/>
      </c>
      <c r="H412" t="str">
        <f>IF(A412="","",男子申込一覧表!BM12)</f>
        <v/>
      </c>
    </row>
    <row r="413" spans="1:8">
      <c r="A413" t="str">
        <f>IF(男子申込一覧表!S13="","",男子申込一覧表!AR13)</f>
        <v/>
      </c>
      <c r="B413" t="str">
        <f>IF(A413="","",男子申込一覧表!BT13)</f>
        <v/>
      </c>
      <c r="C413" t="str">
        <f>IF(A413="","",男子申込一覧表!BU13)</f>
        <v/>
      </c>
      <c r="D413" t="str">
        <f>IF(A413="","",男子申込一覧表!AX13)</f>
        <v/>
      </c>
      <c r="E413" t="str">
        <f>IF(A413="","",男子申込一覧表!BI13)</f>
        <v/>
      </c>
      <c r="F413">
        <v>0</v>
      </c>
      <c r="G413" t="str">
        <f>IF(A413="","",男子申込一覧表!BX13)</f>
        <v/>
      </c>
      <c r="H413" t="str">
        <f>IF(A413="","",男子申込一覧表!BM13)</f>
        <v/>
      </c>
    </row>
    <row r="414" spans="1:8">
      <c r="A414" t="str">
        <f>IF(男子申込一覧表!S14="","",男子申込一覧表!AR14)</f>
        <v/>
      </c>
      <c r="B414" t="str">
        <f>IF(A414="","",男子申込一覧表!BT14)</f>
        <v/>
      </c>
      <c r="C414" t="str">
        <f>IF(A414="","",男子申込一覧表!BU14)</f>
        <v/>
      </c>
      <c r="D414" t="str">
        <f>IF(A414="","",男子申込一覧表!AX14)</f>
        <v/>
      </c>
      <c r="E414" t="str">
        <f>IF(A414="","",男子申込一覧表!BI14)</f>
        <v/>
      </c>
      <c r="F414">
        <v>0</v>
      </c>
      <c r="G414" t="str">
        <f>IF(A414="","",男子申込一覧表!BX14)</f>
        <v/>
      </c>
      <c r="H414" t="str">
        <f>IF(A414="","",男子申込一覧表!BM14)</f>
        <v/>
      </c>
    </row>
    <row r="415" spans="1:8">
      <c r="A415" t="str">
        <f>IF(男子申込一覧表!S15="","",男子申込一覧表!AR15)</f>
        <v/>
      </c>
      <c r="B415" t="str">
        <f>IF(A415="","",男子申込一覧表!BT15)</f>
        <v/>
      </c>
      <c r="C415" t="str">
        <f>IF(A415="","",男子申込一覧表!BU15)</f>
        <v/>
      </c>
      <c r="D415" t="str">
        <f>IF(A415="","",男子申込一覧表!AX15)</f>
        <v/>
      </c>
      <c r="E415" t="str">
        <f>IF(A415="","",男子申込一覧表!BI15)</f>
        <v/>
      </c>
      <c r="F415">
        <v>0</v>
      </c>
      <c r="G415" t="str">
        <f>IF(A415="","",男子申込一覧表!BX15)</f>
        <v/>
      </c>
      <c r="H415" t="str">
        <f>IF(A415="","",男子申込一覧表!BM15)</f>
        <v/>
      </c>
    </row>
    <row r="416" spans="1:8">
      <c r="A416" t="str">
        <f>IF(男子申込一覧表!S16="","",男子申込一覧表!AR16)</f>
        <v/>
      </c>
      <c r="B416" t="str">
        <f>IF(A416="","",男子申込一覧表!BT16)</f>
        <v/>
      </c>
      <c r="C416" t="str">
        <f>IF(A416="","",男子申込一覧表!BU16)</f>
        <v/>
      </c>
      <c r="D416" t="str">
        <f>IF(A416="","",男子申込一覧表!AX16)</f>
        <v/>
      </c>
      <c r="E416" t="str">
        <f>IF(A416="","",男子申込一覧表!BI16)</f>
        <v/>
      </c>
      <c r="F416">
        <v>0</v>
      </c>
      <c r="G416" t="str">
        <f>IF(A416="","",男子申込一覧表!BX16)</f>
        <v/>
      </c>
      <c r="H416" t="str">
        <f>IF(A416="","",男子申込一覧表!BM16)</f>
        <v/>
      </c>
    </row>
    <row r="417" spans="1:8">
      <c r="A417" t="str">
        <f>IF(男子申込一覧表!S17="","",男子申込一覧表!AR17)</f>
        <v/>
      </c>
      <c r="B417" t="str">
        <f>IF(A417="","",男子申込一覧表!BT17)</f>
        <v/>
      </c>
      <c r="C417" t="str">
        <f>IF(A417="","",男子申込一覧表!BU17)</f>
        <v/>
      </c>
      <c r="D417" t="str">
        <f>IF(A417="","",男子申込一覧表!AX17)</f>
        <v/>
      </c>
      <c r="E417" t="str">
        <f>IF(A417="","",男子申込一覧表!BI17)</f>
        <v/>
      </c>
      <c r="F417">
        <v>0</v>
      </c>
      <c r="G417" t="str">
        <f>IF(A417="","",男子申込一覧表!BX17)</f>
        <v/>
      </c>
      <c r="H417" t="str">
        <f>IF(A417="","",男子申込一覧表!BM17)</f>
        <v/>
      </c>
    </row>
    <row r="418" spans="1:8">
      <c r="A418" t="str">
        <f>IF(男子申込一覧表!S18="","",男子申込一覧表!AR18)</f>
        <v/>
      </c>
      <c r="B418" t="str">
        <f>IF(A418="","",男子申込一覧表!BT18)</f>
        <v/>
      </c>
      <c r="C418" t="str">
        <f>IF(A418="","",男子申込一覧表!BU18)</f>
        <v/>
      </c>
      <c r="D418" t="str">
        <f>IF(A418="","",男子申込一覧表!AX18)</f>
        <v/>
      </c>
      <c r="E418" t="str">
        <f>IF(A418="","",男子申込一覧表!BI18)</f>
        <v/>
      </c>
      <c r="F418">
        <v>0</v>
      </c>
      <c r="G418" t="str">
        <f>IF(A418="","",男子申込一覧表!BX18)</f>
        <v/>
      </c>
      <c r="H418" t="str">
        <f>IF(A418="","",男子申込一覧表!BM18)</f>
        <v/>
      </c>
    </row>
    <row r="419" spans="1:8">
      <c r="A419" t="str">
        <f>IF(男子申込一覧表!S19="","",男子申込一覧表!AR19)</f>
        <v/>
      </c>
      <c r="B419" t="str">
        <f>IF(A419="","",男子申込一覧表!BT19)</f>
        <v/>
      </c>
      <c r="C419" t="str">
        <f>IF(A419="","",男子申込一覧表!BU19)</f>
        <v/>
      </c>
      <c r="D419" t="str">
        <f>IF(A419="","",男子申込一覧表!AX19)</f>
        <v/>
      </c>
      <c r="E419" t="str">
        <f>IF(A419="","",男子申込一覧表!BI19)</f>
        <v/>
      </c>
      <c r="F419">
        <v>0</v>
      </c>
      <c r="G419" t="str">
        <f>IF(A419="","",男子申込一覧表!BX19)</f>
        <v/>
      </c>
      <c r="H419" t="str">
        <f>IF(A419="","",男子申込一覧表!BM19)</f>
        <v/>
      </c>
    </row>
    <row r="420" spans="1:8">
      <c r="A420" t="str">
        <f>IF(男子申込一覧表!S20="","",男子申込一覧表!AR20)</f>
        <v/>
      </c>
      <c r="B420" t="str">
        <f>IF(A420="","",男子申込一覧表!BT20)</f>
        <v/>
      </c>
      <c r="C420" t="str">
        <f>IF(A420="","",男子申込一覧表!BU20)</f>
        <v/>
      </c>
      <c r="D420" t="str">
        <f>IF(A420="","",男子申込一覧表!AX20)</f>
        <v/>
      </c>
      <c r="E420" t="str">
        <f>IF(A420="","",男子申込一覧表!BI20)</f>
        <v/>
      </c>
      <c r="F420">
        <v>0</v>
      </c>
      <c r="G420" t="str">
        <f>IF(A420="","",男子申込一覧表!BX20)</f>
        <v/>
      </c>
      <c r="H420" t="str">
        <f>IF(A420="","",男子申込一覧表!BM20)</f>
        <v/>
      </c>
    </row>
    <row r="421" spans="1:8">
      <c r="A421" t="str">
        <f>IF(男子申込一覧表!S21="","",男子申込一覧表!AR21)</f>
        <v/>
      </c>
      <c r="B421" t="str">
        <f>IF(A421="","",男子申込一覧表!BT21)</f>
        <v/>
      </c>
      <c r="C421" t="str">
        <f>IF(A421="","",男子申込一覧表!BU21)</f>
        <v/>
      </c>
      <c r="D421" t="str">
        <f>IF(A421="","",男子申込一覧表!AX21)</f>
        <v/>
      </c>
      <c r="E421" t="str">
        <f>IF(A421="","",男子申込一覧表!BI21)</f>
        <v/>
      </c>
      <c r="F421">
        <v>0</v>
      </c>
      <c r="G421" t="str">
        <f>IF(A421="","",男子申込一覧表!BX21)</f>
        <v/>
      </c>
      <c r="H421" t="str">
        <f>IF(A421="","",男子申込一覧表!BM21)</f>
        <v/>
      </c>
    </row>
    <row r="422" spans="1:8">
      <c r="A422" t="str">
        <f>IF(男子申込一覧表!S22="","",男子申込一覧表!AR22)</f>
        <v/>
      </c>
      <c r="B422" t="str">
        <f>IF(A422="","",男子申込一覧表!BT22)</f>
        <v/>
      </c>
      <c r="C422" t="str">
        <f>IF(A422="","",男子申込一覧表!BU22)</f>
        <v/>
      </c>
      <c r="D422" t="str">
        <f>IF(A422="","",男子申込一覧表!AX22)</f>
        <v/>
      </c>
      <c r="E422" t="str">
        <f>IF(A422="","",男子申込一覧表!BI22)</f>
        <v/>
      </c>
      <c r="F422">
        <v>0</v>
      </c>
      <c r="G422" t="str">
        <f>IF(A422="","",男子申込一覧表!BX22)</f>
        <v/>
      </c>
      <c r="H422" t="str">
        <f>IF(A422="","",男子申込一覧表!BM22)</f>
        <v/>
      </c>
    </row>
    <row r="423" spans="1:8">
      <c r="A423" t="str">
        <f>IF(男子申込一覧表!S23="","",男子申込一覧表!AR23)</f>
        <v/>
      </c>
      <c r="B423" t="str">
        <f>IF(A423="","",男子申込一覧表!BT23)</f>
        <v/>
      </c>
      <c r="C423" t="str">
        <f>IF(A423="","",男子申込一覧表!BU23)</f>
        <v/>
      </c>
      <c r="D423" t="str">
        <f>IF(A423="","",男子申込一覧表!AX23)</f>
        <v/>
      </c>
      <c r="E423" t="str">
        <f>IF(A423="","",男子申込一覧表!BI23)</f>
        <v/>
      </c>
      <c r="F423">
        <v>0</v>
      </c>
      <c r="G423" t="str">
        <f>IF(A423="","",男子申込一覧表!BX23)</f>
        <v/>
      </c>
      <c r="H423" t="str">
        <f>IF(A423="","",男子申込一覧表!BM23)</f>
        <v/>
      </c>
    </row>
    <row r="424" spans="1:8">
      <c r="A424" t="str">
        <f>IF(男子申込一覧表!S24="","",男子申込一覧表!AR24)</f>
        <v/>
      </c>
      <c r="B424" t="str">
        <f>IF(A424="","",男子申込一覧表!BT24)</f>
        <v/>
      </c>
      <c r="C424" t="str">
        <f>IF(A424="","",男子申込一覧表!BU24)</f>
        <v/>
      </c>
      <c r="D424" t="str">
        <f>IF(A424="","",男子申込一覧表!AX24)</f>
        <v/>
      </c>
      <c r="E424" t="str">
        <f>IF(A424="","",男子申込一覧表!BI24)</f>
        <v/>
      </c>
      <c r="F424">
        <v>0</v>
      </c>
      <c r="G424" t="str">
        <f>IF(A424="","",男子申込一覧表!BX24)</f>
        <v/>
      </c>
      <c r="H424" t="str">
        <f>IF(A424="","",男子申込一覧表!BM24)</f>
        <v/>
      </c>
    </row>
    <row r="425" spans="1:8">
      <c r="A425" t="str">
        <f>IF(男子申込一覧表!S25="","",男子申込一覧表!AR25)</f>
        <v/>
      </c>
      <c r="B425" t="str">
        <f>IF(A425="","",男子申込一覧表!BT25)</f>
        <v/>
      </c>
      <c r="C425" t="str">
        <f>IF(A425="","",男子申込一覧表!BU25)</f>
        <v/>
      </c>
      <c r="D425" t="str">
        <f>IF(A425="","",男子申込一覧表!AX25)</f>
        <v/>
      </c>
      <c r="E425" t="str">
        <f>IF(A425="","",男子申込一覧表!BI25)</f>
        <v/>
      </c>
      <c r="F425">
        <v>0</v>
      </c>
      <c r="G425" t="str">
        <f>IF(A425="","",男子申込一覧表!BX25)</f>
        <v/>
      </c>
      <c r="H425" t="str">
        <f>IF(A425="","",男子申込一覧表!BM25)</f>
        <v/>
      </c>
    </row>
    <row r="426" spans="1:8">
      <c r="A426" t="str">
        <f>IF(男子申込一覧表!S26="","",男子申込一覧表!AR26)</f>
        <v/>
      </c>
      <c r="B426" t="str">
        <f>IF(A426="","",男子申込一覧表!BT26)</f>
        <v/>
      </c>
      <c r="C426" t="str">
        <f>IF(A426="","",男子申込一覧表!BU26)</f>
        <v/>
      </c>
      <c r="D426" t="str">
        <f>IF(A426="","",男子申込一覧表!AX26)</f>
        <v/>
      </c>
      <c r="E426" t="str">
        <f>IF(A426="","",男子申込一覧表!BI26)</f>
        <v/>
      </c>
      <c r="F426">
        <v>0</v>
      </c>
      <c r="G426" t="str">
        <f>IF(A426="","",男子申込一覧表!BX26)</f>
        <v/>
      </c>
      <c r="H426" t="str">
        <f>IF(A426="","",男子申込一覧表!BM26)</f>
        <v/>
      </c>
    </row>
    <row r="427" spans="1:8">
      <c r="A427" t="str">
        <f>IF(男子申込一覧表!S27="","",男子申込一覧表!AR27)</f>
        <v/>
      </c>
      <c r="B427" t="str">
        <f>IF(A427="","",男子申込一覧表!BT27)</f>
        <v/>
      </c>
      <c r="C427" t="str">
        <f>IF(A427="","",男子申込一覧表!BU27)</f>
        <v/>
      </c>
      <c r="D427" t="str">
        <f>IF(A427="","",男子申込一覧表!AX27)</f>
        <v/>
      </c>
      <c r="E427" t="str">
        <f>IF(A427="","",男子申込一覧表!BI27)</f>
        <v/>
      </c>
      <c r="F427">
        <v>0</v>
      </c>
      <c r="G427" t="str">
        <f>IF(A427="","",男子申込一覧表!BX27)</f>
        <v/>
      </c>
      <c r="H427" t="str">
        <f>IF(A427="","",男子申込一覧表!BM27)</f>
        <v/>
      </c>
    </row>
    <row r="428" spans="1:8">
      <c r="A428" t="str">
        <f>IF(男子申込一覧表!S28="","",男子申込一覧表!AR28)</f>
        <v/>
      </c>
      <c r="B428" t="str">
        <f>IF(A428="","",男子申込一覧表!BT28)</f>
        <v/>
      </c>
      <c r="C428" t="str">
        <f>IF(A428="","",男子申込一覧表!BU28)</f>
        <v/>
      </c>
      <c r="D428" t="str">
        <f>IF(A428="","",男子申込一覧表!AX28)</f>
        <v/>
      </c>
      <c r="E428" t="str">
        <f>IF(A428="","",男子申込一覧表!BI28)</f>
        <v/>
      </c>
      <c r="F428">
        <v>0</v>
      </c>
      <c r="G428" t="str">
        <f>IF(A428="","",男子申込一覧表!BX28)</f>
        <v/>
      </c>
      <c r="H428" t="str">
        <f>IF(A428="","",男子申込一覧表!BM28)</f>
        <v/>
      </c>
    </row>
    <row r="429" spans="1:8">
      <c r="A429" t="str">
        <f>IF(男子申込一覧表!S29="","",男子申込一覧表!AR29)</f>
        <v/>
      </c>
      <c r="B429" t="str">
        <f>IF(A429="","",男子申込一覧表!BT29)</f>
        <v/>
      </c>
      <c r="C429" t="str">
        <f>IF(A429="","",男子申込一覧表!BU29)</f>
        <v/>
      </c>
      <c r="D429" t="str">
        <f>IF(A429="","",男子申込一覧表!AX29)</f>
        <v/>
      </c>
      <c r="E429" t="str">
        <f>IF(A429="","",男子申込一覧表!BI29)</f>
        <v/>
      </c>
      <c r="F429">
        <v>0</v>
      </c>
      <c r="G429" t="str">
        <f>IF(A429="","",男子申込一覧表!BX29)</f>
        <v/>
      </c>
      <c r="H429" t="str">
        <f>IF(A429="","",男子申込一覧表!BM29)</f>
        <v/>
      </c>
    </row>
    <row r="430" spans="1:8">
      <c r="A430" t="str">
        <f>IF(男子申込一覧表!S30="","",男子申込一覧表!AR30)</f>
        <v/>
      </c>
      <c r="B430" t="str">
        <f>IF(A430="","",男子申込一覧表!BT30)</f>
        <v/>
      </c>
      <c r="C430" t="str">
        <f>IF(A430="","",男子申込一覧表!BU30)</f>
        <v/>
      </c>
      <c r="D430" t="str">
        <f>IF(A430="","",男子申込一覧表!AX30)</f>
        <v/>
      </c>
      <c r="E430" t="str">
        <f>IF(A430="","",男子申込一覧表!BI30)</f>
        <v/>
      </c>
      <c r="F430">
        <v>0</v>
      </c>
      <c r="G430" t="str">
        <f>IF(A430="","",男子申込一覧表!BX30)</f>
        <v/>
      </c>
      <c r="H430" t="str">
        <f>IF(A430="","",男子申込一覧表!BM30)</f>
        <v/>
      </c>
    </row>
    <row r="431" spans="1:8">
      <c r="A431" t="str">
        <f>IF(男子申込一覧表!S31="","",男子申込一覧表!AR31)</f>
        <v/>
      </c>
      <c r="B431" t="str">
        <f>IF(A431="","",男子申込一覧表!BT31)</f>
        <v/>
      </c>
      <c r="C431" t="str">
        <f>IF(A431="","",男子申込一覧表!BU31)</f>
        <v/>
      </c>
      <c r="D431" t="str">
        <f>IF(A431="","",男子申込一覧表!AX31)</f>
        <v/>
      </c>
      <c r="E431" t="str">
        <f>IF(A431="","",男子申込一覧表!BI31)</f>
        <v/>
      </c>
      <c r="F431">
        <v>0</v>
      </c>
      <c r="G431" t="str">
        <f>IF(A431="","",男子申込一覧表!BX31)</f>
        <v/>
      </c>
      <c r="H431" t="str">
        <f>IF(A431="","",男子申込一覧表!BM31)</f>
        <v/>
      </c>
    </row>
    <row r="432" spans="1:8">
      <c r="A432" t="str">
        <f>IF(男子申込一覧表!S32="","",男子申込一覧表!AR32)</f>
        <v/>
      </c>
      <c r="B432" t="str">
        <f>IF(A432="","",男子申込一覧表!BT32)</f>
        <v/>
      </c>
      <c r="C432" t="str">
        <f>IF(A432="","",男子申込一覧表!BU32)</f>
        <v/>
      </c>
      <c r="D432" t="str">
        <f>IF(A432="","",男子申込一覧表!AX32)</f>
        <v/>
      </c>
      <c r="E432" t="str">
        <f>IF(A432="","",男子申込一覧表!BI32)</f>
        <v/>
      </c>
      <c r="F432">
        <v>0</v>
      </c>
      <c r="G432" t="str">
        <f>IF(A432="","",男子申込一覧表!BX32)</f>
        <v/>
      </c>
      <c r="H432" t="str">
        <f>IF(A432="","",男子申込一覧表!BM32)</f>
        <v/>
      </c>
    </row>
    <row r="433" spans="1:8">
      <c r="A433" t="str">
        <f>IF(男子申込一覧表!S33="","",男子申込一覧表!AR33)</f>
        <v/>
      </c>
      <c r="B433" t="str">
        <f>IF(A433="","",男子申込一覧表!BT33)</f>
        <v/>
      </c>
      <c r="C433" t="str">
        <f>IF(A433="","",男子申込一覧表!BU33)</f>
        <v/>
      </c>
      <c r="D433" t="str">
        <f>IF(A433="","",男子申込一覧表!AX33)</f>
        <v/>
      </c>
      <c r="E433" t="str">
        <f>IF(A433="","",男子申込一覧表!BI33)</f>
        <v/>
      </c>
      <c r="F433">
        <v>0</v>
      </c>
      <c r="G433" t="str">
        <f>IF(A433="","",男子申込一覧表!BX33)</f>
        <v/>
      </c>
      <c r="H433" t="str">
        <f>IF(A433="","",男子申込一覧表!BM33)</f>
        <v/>
      </c>
    </row>
    <row r="434" spans="1:8">
      <c r="A434" t="str">
        <f>IF(男子申込一覧表!S34="","",男子申込一覧表!AR34)</f>
        <v/>
      </c>
      <c r="B434" t="str">
        <f>IF(A434="","",男子申込一覧表!BT34)</f>
        <v/>
      </c>
      <c r="C434" t="str">
        <f>IF(A434="","",男子申込一覧表!BU34)</f>
        <v/>
      </c>
      <c r="D434" t="str">
        <f>IF(A434="","",男子申込一覧表!AX34)</f>
        <v/>
      </c>
      <c r="E434" t="str">
        <f>IF(A434="","",男子申込一覧表!BI34)</f>
        <v/>
      </c>
      <c r="F434">
        <v>0</v>
      </c>
      <c r="G434" t="str">
        <f>IF(A434="","",男子申込一覧表!BX34)</f>
        <v/>
      </c>
      <c r="H434" t="str">
        <f>IF(A434="","",男子申込一覧表!BM34)</f>
        <v/>
      </c>
    </row>
    <row r="435" spans="1:8">
      <c r="A435" t="str">
        <f>IF(男子申込一覧表!S35="","",男子申込一覧表!AR35)</f>
        <v/>
      </c>
      <c r="B435" t="str">
        <f>IF(A435="","",男子申込一覧表!BT35)</f>
        <v/>
      </c>
      <c r="C435" t="str">
        <f>IF(A435="","",男子申込一覧表!BU35)</f>
        <v/>
      </c>
      <c r="D435" t="str">
        <f>IF(A435="","",男子申込一覧表!AX35)</f>
        <v/>
      </c>
      <c r="E435" t="str">
        <f>IF(A435="","",男子申込一覧表!BI35)</f>
        <v/>
      </c>
      <c r="F435">
        <v>0</v>
      </c>
      <c r="G435" t="str">
        <f>IF(A435="","",男子申込一覧表!BX35)</f>
        <v/>
      </c>
      <c r="H435" t="str">
        <f>IF(A435="","",男子申込一覧表!BM35)</f>
        <v/>
      </c>
    </row>
    <row r="436" spans="1:8">
      <c r="A436" t="str">
        <f>IF(男子申込一覧表!S36="","",男子申込一覧表!AR36)</f>
        <v/>
      </c>
      <c r="B436" t="str">
        <f>IF(A436="","",男子申込一覧表!BT36)</f>
        <v/>
      </c>
      <c r="C436" t="str">
        <f>IF(A436="","",男子申込一覧表!BU36)</f>
        <v/>
      </c>
      <c r="D436" t="str">
        <f>IF(A436="","",男子申込一覧表!AX36)</f>
        <v/>
      </c>
      <c r="E436" t="str">
        <f>IF(A436="","",男子申込一覧表!BI36)</f>
        <v/>
      </c>
      <c r="F436">
        <v>0</v>
      </c>
      <c r="G436" t="str">
        <f>IF(A436="","",男子申込一覧表!BX36)</f>
        <v/>
      </c>
      <c r="H436" t="str">
        <f>IF(A436="","",男子申込一覧表!BM36)</f>
        <v/>
      </c>
    </row>
    <row r="437" spans="1:8">
      <c r="A437" t="str">
        <f>IF(男子申込一覧表!S37="","",男子申込一覧表!AR37)</f>
        <v/>
      </c>
      <c r="B437" t="str">
        <f>IF(A437="","",男子申込一覧表!BT37)</f>
        <v/>
      </c>
      <c r="C437" t="str">
        <f>IF(A437="","",男子申込一覧表!BU37)</f>
        <v/>
      </c>
      <c r="D437" t="str">
        <f>IF(A437="","",男子申込一覧表!AX37)</f>
        <v/>
      </c>
      <c r="E437" t="str">
        <f>IF(A437="","",男子申込一覧表!BI37)</f>
        <v/>
      </c>
      <c r="F437">
        <v>0</v>
      </c>
      <c r="G437" t="str">
        <f>IF(A437="","",男子申込一覧表!BX37)</f>
        <v/>
      </c>
      <c r="H437" t="str">
        <f>IF(A437="","",男子申込一覧表!BM37)</f>
        <v/>
      </c>
    </row>
    <row r="438" spans="1:8">
      <c r="A438" t="str">
        <f>IF(男子申込一覧表!S38="","",男子申込一覧表!AR38)</f>
        <v/>
      </c>
      <c r="B438" t="str">
        <f>IF(A438="","",男子申込一覧表!BT38)</f>
        <v/>
      </c>
      <c r="C438" t="str">
        <f>IF(A438="","",男子申込一覧表!BU38)</f>
        <v/>
      </c>
      <c r="D438" t="str">
        <f>IF(A438="","",男子申込一覧表!AX38)</f>
        <v/>
      </c>
      <c r="E438" t="str">
        <f>IF(A438="","",男子申込一覧表!BI38)</f>
        <v/>
      </c>
      <c r="F438">
        <v>0</v>
      </c>
      <c r="G438" t="str">
        <f>IF(A438="","",男子申込一覧表!BX38)</f>
        <v/>
      </c>
      <c r="H438" t="str">
        <f>IF(A438="","",男子申込一覧表!BM38)</f>
        <v/>
      </c>
    </row>
    <row r="439" spans="1:8">
      <c r="A439" t="str">
        <f>IF(男子申込一覧表!S39="","",男子申込一覧表!AR39)</f>
        <v/>
      </c>
      <c r="B439" t="str">
        <f>IF(A439="","",男子申込一覧表!BT39)</f>
        <v/>
      </c>
      <c r="C439" t="str">
        <f>IF(A439="","",男子申込一覧表!BU39)</f>
        <v/>
      </c>
      <c r="D439" t="str">
        <f>IF(A439="","",男子申込一覧表!AX39)</f>
        <v/>
      </c>
      <c r="E439" t="str">
        <f>IF(A439="","",男子申込一覧表!BI39)</f>
        <v/>
      </c>
      <c r="F439">
        <v>0</v>
      </c>
      <c r="G439" t="str">
        <f>IF(A439="","",男子申込一覧表!BX39)</f>
        <v/>
      </c>
      <c r="H439" t="str">
        <f>IF(A439="","",男子申込一覧表!BM39)</f>
        <v/>
      </c>
    </row>
    <row r="440" spans="1:8">
      <c r="A440" t="str">
        <f>IF(男子申込一覧表!S40="","",男子申込一覧表!AR40)</f>
        <v/>
      </c>
      <c r="B440" t="str">
        <f>IF(A440="","",男子申込一覧表!BT40)</f>
        <v/>
      </c>
      <c r="C440" t="str">
        <f>IF(A440="","",男子申込一覧表!BU40)</f>
        <v/>
      </c>
      <c r="D440" t="str">
        <f>IF(A440="","",男子申込一覧表!AX40)</f>
        <v/>
      </c>
      <c r="E440" t="str">
        <f>IF(A440="","",男子申込一覧表!BI40)</f>
        <v/>
      </c>
      <c r="F440">
        <v>0</v>
      </c>
      <c r="G440" t="str">
        <f>IF(A440="","",男子申込一覧表!BX40)</f>
        <v/>
      </c>
      <c r="H440" t="str">
        <f>IF(A440="","",男子申込一覧表!BM40)</f>
        <v/>
      </c>
    </row>
    <row r="441" spans="1:8">
      <c r="A441" t="str">
        <f>IF(男子申込一覧表!S41="","",男子申込一覧表!AR41)</f>
        <v/>
      </c>
      <c r="B441" t="str">
        <f>IF(A441="","",男子申込一覧表!BT41)</f>
        <v/>
      </c>
      <c r="C441" t="str">
        <f>IF(A441="","",男子申込一覧表!BU41)</f>
        <v/>
      </c>
      <c r="D441" t="str">
        <f>IF(A441="","",男子申込一覧表!AX41)</f>
        <v/>
      </c>
      <c r="E441" t="str">
        <f>IF(A441="","",男子申込一覧表!BI41)</f>
        <v/>
      </c>
      <c r="F441">
        <v>0</v>
      </c>
      <c r="G441" t="str">
        <f>IF(A441="","",男子申込一覧表!BX41)</f>
        <v/>
      </c>
      <c r="H441" t="str">
        <f>IF(A441="","",男子申込一覧表!BM41)</f>
        <v/>
      </c>
    </row>
    <row r="442" spans="1:8">
      <c r="A442" t="str">
        <f>IF(男子申込一覧表!S42="","",男子申込一覧表!AR42)</f>
        <v/>
      </c>
      <c r="B442" t="str">
        <f>IF(A442="","",男子申込一覧表!BT42)</f>
        <v/>
      </c>
      <c r="C442" t="str">
        <f>IF(A442="","",男子申込一覧表!BU42)</f>
        <v/>
      </c>
      <c r="D442" t="str">
        <f>IF(A442="","",男子申込一覧表!AX42)</f>
        <v/>
      </c>
      <c r="E442" t="str">
        <f>IF(A442="","",男子申込一覧表!BI42)</f>
        <v/>
      </c>
      <c r="F442">
        <v>0</v>
      </c>
      <c r="G442" t="str">
        <f>IF(A442="","",男子申込一覧表!BX42)</f>
        <v/>
      </c>
      <c r="H442" t="str">
        <f>IF(A442="","",男子申込一覧表!BM42)</f>
        <v/>
      </c>
    </row>
    <row r="443" spans="1:8">
      <c r="A443" t="str">
        <f>IF(男子申込一覧表!S43="","",男子申込一覧表!AR43)</f>
        <v/>
      </c>
      <c r="B443" t="str">
        <f>IF(A443="","",男子申込一覧表!BT43)</f>
        <v/>
      </c>
      <c r="C443" t="str">
        <f>IF(A443="","",男子申込一覧表!BU43)</f>
        <v/>
      </c>
      <c r="D443" t="str">
        <f>IF(A443="","",男子申込一覧表!AX43)</f>
        <v/>
      </c>
      <c r="E443" t="str">
        <f>IF(A443="","",男子申込一覧表!BI43)</f>
        <v/>
      </c>
      <c r="F443">
        <v>0</v>
      </c>
      <c r="G443" t="str">
        <f>IF(A443="","",男子申込一覧表!BX43)</f>
        <v/>
      </c>
      <c r="H443" t="str">
        <f>IF(A443="","",男子申込一覧表!BM43)</f>
        <v/>
      </c>
    </row>
    <row r="444" spans="1:8">
      <c r="A444" t="str">
        <f>IF(男子申込一覧表!S44="","",男子申込一覧表!AR44)</f>
        <v/>
      </c>
      <c r="B444" t="str">
        <f>IF(A444="","",男子申込一覧表!BT44)</f>
        <v/>
      </c>
      <c r="C444" t="str">
        <f>IF(A444="","",男子申込一覧表!BU44)</f>
        <v/>
      </c>
      <c r="D444" t="str">
        <f>IF(A444="","",男子申込一覧表!AX44)</f>
        <v/>
      </c>
      <c r="E444" t="str">
        <f>IF(A444="","",男子申込一覧表!BI44)</f>
        <v/>
      </c>
      <c r="F444">
        <v>0</v>
      </c>
      <c r="G444" t="str">
        <f>IF(A444="","",男子申込一覧表!BX44)</f>
        <v/>
      </c>
      <c r="H444" t="str">
        <f>IF(A444="","",男子申込一覧表!BM44)</f>
        <v/>
      </c>
    </row>
    <row r="445" spans="1:8">
      <c r="A445" t="str">
        <f>IF(男子申込一覧表!S45="","",男子申込一覧表!AR45)</f>
        <v/>
      </c>
      <c r="B445" t="str">
        <f>IF(A445="","",男子申込一覧表!BT45)</f>
        <v/>
      </c>
      <c r="C445" t="str">
        <f>IF(A445="","",男子申込一覧表!BU45)</f>
        <v/>
      </c>
      <c r="D445" t="str">
        <f>IF(A445="","",男子申込一覧表!AX45)</f>
        <v/>
      </c>
      <c r="E445" t="str">
        <f>IF(A445="","",男子申込一覧表!BI45)</f>
        <v/>
      </c>
      <c r="F445">
        <v>0</v>
      </c>
      <c r="G445" t="str">
        <f>IF(A445="","",男子申込一覧表!BX45)</f>
        <v/>
      </c>
      <c r="H445" t="str">
        <f>IF(A445="","",男子申込一覧表!BM45)</f>
        <v/>
      </c>
    </row>
    <row r="446" spans="1:8">
      <c r="A446" t="str">
        <f>IF(男子申込一覧表!S46="","",男子申込一覧表!AR46)</f>
        <v/>
      </c>
      <c r="B446" t="str">
        <f>IF(A446="","",男子申込一覧表!BT46)</f>
        <v/>
      </c>
      <c r="C446" t="str">
        <f>IF(A446="","",男子申込一覧表!BU46)</f>
        <v/>
      </c>
      <c r="D446" t="str">
        <f>IF(A446="","",男子申込一覧表!AX46)</f>
        <v/>
      </c>
      <c r="E446" t="str">
        <f>IF(A446="","",男子申込一覧表!BI46)</f>
        <v/>
      </c>
      <c r="F446">
        <v>0</v>
      </c>
      <c r="G446" t="str">
        <f>IF(A446="","",男子申込一覧表!BX46)</f>
        <v/>
      </c>
      <c r="H446" t="str">
        <f>IF(A446="","",男子申込一覧表!BM46)</f>
        <v/>
      </c>
    </row>
    <row r="447" spans="1:8">
      <c r="A447" t="str">
        <f>IF(男子申込一覧表!S47="","",男子申込一覧表!AR47)</f>
        <v/>
      </c>
      <c r="B447" t="str">
        <f>IF(A447="","",男子申込一覧表!BT47)</f>
        <v/>
      </c>
      <c r="C447" t="str">
        <f>IF(A447="","",男子申込一覧表!BU47)</f>
        <v/>
      </c>
      <c r="D447" t="str">
        <f>IF(A447="","",男子申込一覧表!AX47)</f>
        <v/>
      </c>
      <c r="E447" t="str">
        <f>IF(A447="","",男子申込一覧表!BI47)</f>
        <v/>
      </c>
      <c r="F447">
        <v>0</v>
      </c>
      <c r="G447" t="str">
        <f>IF(A447="","",男子申込一覧表!BX47)</f>
        <v/>
      </c>
      <c r="H447" t="str">
        <f>IF(A447="","",男子申込一覧表!BM47)</f>
        <v/>
      </c>
    </row>
    <row r="448" spans="1:8">
      <c r="A448" t="str">
        <f>IF(男子申込一覧表!S48="","",男子申込一覧表!AR48)</f>
        <v/>
      </c>
      <c r="B448" t="str">
        <f>IF(A448="","",男子申込一覧表!BT48)</f>
        <v/>
      </c>
      <c r="C448" t="str">
        <f>IF(A448="","",男子申込一覧表!BU48)</f>
        <v/>
      </c>
      <c r="D448" t="str">
        <f>IF(A448="","",男子申込一覧表!AX48)</f>
        <v/>
      </c>
      <c r="E448" t="str">
        <f>IF(A448="","",男子申込一覧表!BI48)</f>
        <v/>
      </c>
      <c r="F448">
        <v>0</v>
      </c>
      <c r="G448" t="str">
        <f>IF(A448="","",男子申込一覧表!BX48)</f>
        <v/>
      </c>
      <c r="H448" t="str">
        <f>IF(A448="","",男子申込一覧表!BM48)</f>
        <v/>
      </c>
    </row>
    <row r="449" spans="1:8">
      <c r="A449" t="str">
        <f>IF(男子申込一覧表!S49="","",男子申込一覧表!AR49)</f>
        <v/>
      </c>
      <c r="B449" t="str">
        <f>IF(A449="","",男子申込一覧表!BT49)</f>
        <v/>
      </c>
      <c r="C449" t="str">
        <f>IF(A449="","",男子申込一覧表!BU49)</f>
        <v/>
      </c>
      <c r="D449" t="str">
        <f>IF(A449="","",男子申込一覧表!AX49)</f>
        <v/>
      </c>
      <c r="E449" t="str">
        <f>IF(A449="","",男子申込一覧表!BI49)</f>
        <v/>
      </c>
      <c r="F449">
        <v>0</v>
      </c>
      <c r="G449" t="str">
        <f>IF(A449="","",男子申込一覧表!BX49)</f>
        <v/>
      </c>
      <c r="H449" t="str">
        <f>IF(A449="","",男子申込一覧表!BM49)</f>
        <v/>
      </c>
    </row>
    <row r="450" spans="1:8">
      <c r="A450" t="str">
        <f>IF(男子申込一覧表!S50="","",男子申込一覧表!AR50)</f>
        <v/>
      </c>
      <c r="B450" t="str">
        <f>IF(A450="","",男子申込一覧表!BT50)</f>
        <v/>
      </c>
      <c r="C450" t="str">
        <f>IF(A450="","",男子申込一覧表!BU50)</f>
        <v/>
      </c>
      <c r="D450" t="str">
        <f>IF(A450="","",男子申込一覧表!AX50)</f>
        <v/>
      </c>
      <c r="E450" t="str">
        <f>IF(A450="","",男子申込一覧表!BI50)</f>
        <v/>
      </c>
      <c r="F450">
        <v>0</v>
      </c>
      <c r="G450" t="str">
        <f>IF(A450="","",男子申込一覧表!BX50)</f>
        <v/>
      </c>
      <c r="H450" t="str">
        <f>IF(A450="","",男子申込一覧表!BM50)</f>
        <v/>
      </c>
    </row>
    <row r="451" spans="1:8">
      <c r="A451" t="str">
        <f>IF(男子申込一覧表!S51="","",男子申込一覧表!AR51)</f>
        <v/>
      </c>
      <c r="B451" t="str">
        <f>IF(A451="","",男子申込一覧表!BT51)</f>
        <v/>
      </c>
      <c r="C451" t="str">
        <f>IF(A451="","",男子申込一覧表!BU51)</f>
        <v/>
      </c>
      <c r="D451" t="str">
        <f>IF(A451="","",男子申込一覧表!AX51)</f>
        <v/>
      </c>
      <c r="E451" t="str">
        <f>IF(A451="","",男子申込一覧表!BI51)</f>
        <v/>
      </c>
      <c r="F451">
        <v>0</v>
      </c>
      <c r="G451" t="str">
        <f>IF(A451="","",男子申込一覧表!BX51)</f>
        <v/>
      </c>
      <c r="H451" t="str">
        <f>IF(A451="","",男子申込一覧表!BM51)</f>
        <v/>
      </c>
    </row>
    <row r="452" spans="1:8">
      <c r="A452" t="str">
        <f>IF(男子申込一覧表!S52="","",男子申込一覧表!AR52)</f>
        <v/>
      </c>
      <c r="B452" t="str">
        <f>IF(A452="","",男子申込一覧表!BT52)</f>
        <v/>
      </c>
      <c r="C452" t="str">
        <f>IF(A452="","",男子申込一覧表!BU52)</f>
        <v/>
      </c>
      <c r="D452" t="str">
        <f>IF(A452="","",男子申込一覧表!AX52)</f>
        <v/>
      </c>
      <c r="E452" t="str">
        <f>IF(A452="","",男子申込一覧表!BI52)</f>
        <v/>
      </c>
      <c r="F452">
        <v>0</v>
      </c>
      <c r="G452" t="str">
        <f>IF(A452="","",男子申込一覧表!BX52)</f>
        <v/>
      </c>
      <c r="H452" t="str">
        <f>IF(A452="","",男子申込一覧表!BM52)</f>
        <v/>
      </c>
    </row>
    <row r="453" spans="1:8">
      <c r="A453" t="str">
        <f>IF(男子申込一覧表!S53="","",男子申込一覧表!AR53)</f>
        <v/>
      </c>
      <c r="B453" t="str">
        <f>IF(A453="","",男子申込一覧表!BT53)</f>
        <v/>
      </c>
      <c r="C453" t="str">
        <f>IF(A453="","",男子申込一覧表!BU53)</f>
        <v/>
      </c>
      <c r="D453" t="str">
        <f>IF(A453="","",男子申込一覧表!AX53)</f>
        <v/>
      </c>
      <c r="E453" t="str">
        <f>IF(A453="","",男子申込一覧表!BI53)</f>
        <v/>
      </c>
      <c r="F453">
        <v>0</v>
      </c>
      <c r="G453" t="str">
        <f>IF(A453="","",男子申込一覧表!BX53)</f>
        <v/>
      </c>
      <c r="H453" t="str">
        <f>IF(A453="","",男子申込一覧表!BM53)</f>
        <v/>
      </c>
    </row>
    <row r="454" spans="1:8">
      <c r="A454" t="str">
        <f>IF(男子申込一覧表!S54="","",男子申込一覧表!AR54)</f>
        <v/>
      </c>
      <c r="B454" t="str">
        <f>IF(A454="","",男子申込一覧表!BT54)</f>
        <v/>
      </c>
      <c r="C454" t="str">
        <f>IF(A454="","",男子申込一覧表!BU54)</f>
        <v/>
      </c>
      <c r="D454" t="str">
        <f>IF(A454="","",男子申込一覧表!AX54)</f>
        <v/>
      </c>
      <c r="E454" t="str">
        <f>IF(A454="","",男子申込一覧表!BI54)</f>
        <v/>
      </c>
      <c r="F454">
        <v>0</v>
      </c>
      <c r="G454" t="str">
        <f>IF(A454="","",男子申込一覧表!BX54)</f>
        <v/>
      </c>
      <c r="H454" t="str">
        <f>IF(A454="","",男子申込一覧表!BM54)</f>
        <v/>
      </c>
    </row>
    <row r="455" spans="1:8">
      <c r="A455" s="52" t="str">
        <f>IF(男子申込一覧表!S105="","",男子申込一覧表!AR105)</f>
        <v/>
      </c>
      <c r="B455" s="52" t="str">
        <f>IF(A455="","",男子申込一覧表!BT105)</f>
        <v/>
      </c>
      <c r="C455" s="52" t="str">
        <f>IF(A455="","",男子申込一覧表!BU105)</f>
        <v/>
      </c>
      <c r="D455" s="52" t="str">
        <f>IF(A455="","",男子申込一覧表!AX105)</f>
        <v/>
      </c>
      <c r="E455" s="52" t="str">
        <f>IF(A455="","",男子申込一覧表!BI105)</f>
        <v/>
      </c>
      <c r="F455" s="52">
        <v>0</v>
      </c>
      <c r="G455" s="52" t="str">
        <f>IF(A455="","",男子申込一覧表!BX105)</f>
        <v/>
      </c>
      <c r="H455" s="52" t="str">
        <f>IF(A455="","",男子申込一覧表!BM105)</f>
        <v/>
      </c>
    </row>
    <row r="456" spans="1:8">
      <c r="B456" t="str">
        <f>IF(A456="","",男子申込一覧表!BQ258)</f>
        <v/>
      </c>
      <c r="C456" t="str">
        <f>IF(A456="","",男子申込一覧表!BR258)</f>
        <v/>
      </c>
      <c r="D456" t="str">
        <f>IF(A456="","",男子申込一覧表!AX258)</f>
        <v/>
      </c>
      <c r="E456" t="str">
        <f>IF(A456="","",男子申込一覧表!BI258)</f>
        <v/>
      </c>
      <c r="G456" t="str">
        <f>IF(A456="","",男子申込一覧表!BW258)</f>
        <v/>
      </c>
      <c r="H456" t="str">
        <f>IF(A456="","",男子申込一覧表!BL258)</f>
        <v/>
      </c>
    </row>
    <row r="457" spans="1:8">
      <c r="A457" s="52"/>
      <c r="B457" s="52" t="str">
        <f>IF(A457="","",男子申込一覧表!BQ259)</f>
        <v/>
      </c>
      <c r="C457" s="52" t="str">
        <f>IF(A457="","",男子申込一覧表!BR259)</f>
        <v/>
      </c>
      <c r="D457" s="52" t="str">
        <f>IF(A457="","",男子申込一覧表!AX259)</f>
        <v/>
      </c>
      <c r="E457" s="52" t="str">
        <f>IF(A457="","",男子申込一覧表!BI259)</f>
        <v/>
      </c>
      <c r="F457" s="52"/>
      <c r="G457" s="52" t="str">
        <f>IF(A457="","",男子申込一覧表!BW259)</f>
        <v/>
      </c>
      <c r="H457" s="52" t="str">
        <f>IF(A457="","",男子申込一覧表!BL259)</f>
        <v/>
      </c>
    </row>
    <row r="458" spans="1:8">
      <c r="A458" t="str">
        <f>IF(男子申込一覧表!S108="","",男子申込一覧表!AR108)</f>
        <v/>
      </c>
      <c r="B458" t="str">
        <f>IF(A458="","",男子申込一覧表!BT108)</f>
        <v/>
      </c>
      <c r="C458" t="str">
        <f>IF(A458="","",男子申込一覧表!BU108)</f>
        <v/>
      </c>
      <c r="D458" t="str">
        <f>IF(A458="","",男子申込一覧表!AX108)</f>
        <v/>
      </c>
      <c r="E458" t="str">
        <f>IF(A458="","",男子申込一覧表!BI108)</f>
        <v/>
      </c>
      <c r="F458">
        <v>5</v>
      </c>
      <c r="G458" t="str">
        <f>IF(A458="","",男子申込一覧表!BX108)</f>
        <v/>
      </c>
      <c r="H458" t="str">
        <f>IF(A458="","",男子申込一覧表!BM108)</f>
        <v/>
      </c>
    </row>
    <row r="459" spans="1:8">
      <c r="A459" t="str">
        <f>IF(男子申込一覧表!S109="","",男子申込一覧表!AR109)</f>
        <v/>
      </c>
      <c r="B459" t="str">
        <f>IF(A459="","",男子申込一覧表!BT109)</f>
        <v/>
      </c>
      <c r="C459" t="str">
        <f>IF(A459="","",男子申込一覧表!BU109)</f>
        <v/>
      </c>
      <c r="D459" t="str">
        <f>IF(A459="","",男子申込一覧表!AX109)</f>
        <v/>
      </c>
      <c r="E459" t="str">
        <f>IF(A459="","",男子申込一覧表!BI109)</f>
        <v/>
      </c>
      <c r="F459">
        <v>5</v>
      </c>
      <c r="G459" t="str">
        <f>IF(A459="","",男子申込一覧表!BX109)</f>
        <v/>
      </c>
      <c r="H459" t="str">
        <f>IF(A459="","",男子申込一覧表!BM109)</f>
        <v/>
      </c>
    </row>
    <row r="460" spans="1:8">
      <c r="A460" t="str">
        <f>IF(男子申込一覧表!S110="","",男子申込一覧表!AR110)</f>
        <v/>
      </c>
      <c r="B460" t="str">
        <f>IF(A460="","",男子申込一覧表!BT110)</f>
        <v/>
      </c>
      <c r="C460" t="str">
        <f>IF(A460="","",男子申込一覧表!BU110)</f>
        <v/>
      </c>
      <c r="D460" t="str">
        <f>IF(A460="","",男子申込一覧表!AX110)</f>
        <v/>
      </c>
      <c r="E460" t="str">
        <f>IF(A460="","",男子申込一覧表!BI110)</f>
        <v/>
      </c>
      <c r="F460">
        <v>5</v>
      </c>
      <c r="G460" t="str">
        <f>IF(A460="","",男子申込一覧表!BX110)</f>
        <v/>
      </c>
      <c r="H460" t="str">
        <f>IF(A460="","",男子申込一覧表!BM110)</f>
        <v/>
      </c>
    </row>
    <row r="461" spans="1:8">
      <c r="A461" t="str">
        <f>IF(男子申込一覧表!S111="","",男子申込一覧表!AR111)</f>
        <v/>
      </c>
      <c r="B461" t="str">
        <f>IF(A461="","",男子申込一覧表!BT111)</f>
        <v/>
      </c>
      <c r="C461" t="str">
        <f>IF(A461="","",男子申込一覧表!BU111)</f>
        <v/>
      </c>
      <c r="D461" t="str">
        <f>IF(A461="","",男子申込一覧表!AX111)</f>
        <v/>
      </c>
      <c r="E461" t="str">
        <f>IF(A461="","",男子申込一覧表!BI111)</f>
        <v/>
      </c>
      <c r="F461">
        <v>5</v>
      </c>
      <c r="G461" t="str">
        <f>IF(A461="","",男子申込一覧表!BX111)</f>
        <v/>
      </c>
      <c r="H461" t="str">
        <f>IF(A461="","",男子申込一覧表!BM111)</f>
        <v/>
      </c>
    </row>
    <row r="462" spans="1:8">
      <c r="A462" t="str">
        <f>IF(男子申込一覧表!S112="","",男子申込一覧表!AR112)</f>
        <v/>
      </c>
      <c r="B462" t="str">
        <f>IF(A462="","",男子申込一覧表!BT112)</f>
        <v/>
      </c>
      <c r="C462" t="str">
        <f>IF(A462="","",男子申込一覧表!BU112)</f>
        <v/>
      </c>
      <c r="D462" t="str">
        <f>IF(A462="","",男子申込一覧表!AX112)</f>
        <v/>
      </c>
      <c r="E462" t="str">
        <f>IF(A462="","",男子申込一覧表!BI112)</f>
        <v/>
      </c>
      <c r="F462">
        <v>5</v>
      </c>
      <c r="G462" t="str">
        <f>IF(A462="","",男子申込一覧表!BX112)</f>
        <v/>
      </c>
      <c r="H462" t="str">
        <f>IF(A462="","",男子申込一覧表!BM112)</f>
        <v/>
      </c>
    </row>
    <row r="463" spans="1:8">
      <c r="A463" t="str">
        <f>IF(男子申込一覧表!S113="","",男子申込一覧表!AR113)</f>
        <v/>
      </c>
      <c r="B463" t="str">
        <f>IF(A463="","",男子申込一覧表!BT113)</f>
        <v/>
      </c>
      <c r="C463" t="str">
        <f>IF(A463="","",男子申込一覧表!BU113)</f>
        <v/>
      </c>
      <c r="D463" t="str">
        <f>IF(A463="","",男子申込一覧表!AX113)</f>
        <v/>
      </c>
      <c r="E463" t="str">
        <f>IF(A463="","",男子申込一覧表!BI113)</f>
        <v/>
      </c>
      <c r="F463">
        <v>5</v>
      </c>
      <c r="G463" t="str">
        <f>IF(A463="","",男子申込一覧表!BX113)</f>
        <v/>
      </c>
      <c r="H463" t="str">
        <f>IF(A463="","",男子申込一覧表!BM113)</f>
        <v/>
      </c>
    </row>
    <row r="464" spans="1:8">
      <c r="A464" t="str">
        <f>IF(男子申込一覧表!S114="","",男子申込一覧表!AR114)</f>
        <v/>
      </c>
      <c r="B464" t="str">
        <f>IF(A464="","",男子申込一覧表!BT114)</f>
        <v/>
      </c>
      <c r="C464" t="str">
        <f>IF(A464="","",男子申込一覧表!BU114)</f>
        <v/>
      </c>
      <c r="D464" t="str">
        <f>IF(A464="","",男子申込一覧表!AX114)</f>
        <v/>
      </c>
      <c r="E464" t="str">
        <f>IF(A464="","",男子申込一覧表!BI114)</f>
        <v/>
      </c>
      <c r="F464">
        <v>5</v>
      </c>
      <c r="G464" t="str">
        <f>IF(A464="","",男子申込一覧表!BX114)</f>
        <v/>
      </c>
      <c r="H464" t="str">
        <f>IF(A464="","",男子申込一覧表!BM114)</f>
        <v/>
      </c>
    </row>
    <row r="465" spans="1:8">
      <c r="A465" t="str">
        <f>IF(男子申込一覧表!S115="","",男子申込一覧表!AR115)</f>
        <v/>
      </c>
      <c r="B465" t="str">
        <f>IF(A465="","",男子申込一覧表!BT115)</f>
        <v/>
      </c>
      <c r="C465" t="str">
        <f>IF(A465="","",男子申込一覧表!BU115)</f>
        <v/>
      </c>
      <c r="D465" t="str">
        <f>IF(A465="","",男子申込一覧表!AX115)</f>
        <v/>
      </c>
      <c r="E465" t="str">
        <f>IF(A465="","",男子申込一覧表!BI115)</f>
        <v/>
      </c>
      <c r="F465">
        <v>5</v>
      </c>
      <c r="G465" t="str">
        <f>IF(A465="","",男子申込一覧表!BX115)</f>
        <v/>
      </c>
      <c r="H465" t="str">
        <f>IF(A465="","",男子申込一覧表!BM115)</f>
        <v/>
      </c>
    </row>
    <row r="466" spans="1:8">
      <c r="A466" t="str">
        <f>IF(男子申込一覧表!S116="","",男子申込一覧表!AR116)</f>
        <v/>
      </c>
      <c r="B466" t="str">
        <f>IF(A466="","",男子申込一覧表!BT116)</f>
        <v/>
      </c>
      <c r="C466" t="str">
        <f>IF(A466="","",男子申込一覧表!BU116)</f>
        <v/>
      </c>
      <c r="D466" t="str">
        <f>IF(A466="","",男子申込一覧表!AX116)</f>
        <v/>
      </c>
      <c r="E466" t="str">
        <f>IF(A466="","",男子申込一覧表!BI116)</f>
        <v/>
      </c>
      <c r="F466">
        <v>5</v>
      </c>
      <c r="G466" t="str">
        <f>IF(A466="","",男子申込一覧表!BX116)</f>
        <v/>
      </c>
      <c r="H466" t="str">
        <f>IF(A466="","",男子申込一覧表!BM116)</f>
        <v/>
      </c>
    </row>
    <row r="467" spans="1:8">
      <c r="A467" t="str">
        <f>IF(男子申込一覧表!S117="","",男子申込一覧表!AR117)</f>
        <v/>
      </c>
      <c r="B467" t="str">
        <f>IF(A467="","",男子申込一覧表!BT117)</f>
        <v/>
      </c>
      <c r="C467" t="str">
        <f>IF(A467="","",男子申込一覧表!BU117)</f>
        <v/>
      </c>
      <c r="D467" t="str">
        <f>IF(A467="","",男子申込一覧表!AX117)</f>
        <v/>
      </c>
      <c r="E467" t="str">
        <f>IF(A467="","",男子申込一覧表!BI117)</f>
        <v/>
      </c>
      <c r="F467">
        <v>5</v>
      </c>
      <c r="G467" t="str">
        <f>IF(A467="","",男子申込一覧表!BX117)</f>
        <v/>
      </c>
      <c r="H467" t="str">
        <f>IF(A467="","",男子申込一覧表!BM117)</f>
        <v/>
      </c>
    </row>
    <row r="468" spans="1:8">
      <c r="A468" t="str">
        <f>IF(男子申込一覧表!S118="","",男子申込一覧表!AR118)</f>
        <v/>
      </c>
      <c r="B468" t="str">
        <f>IF(A468="","",男子申込一覧表!BT118)</f>
        <v/>
      </c>
      <c r="C468" t="str">
        <f>IF(A468="","",男子申込一覧表!BU118)</f>
        <v/>
      </c>
      <c r="D468" t="str">
        <f>IF(A468="","",男子申込一覧表!AX118)</f>
        <v/>
      </c>
      <c r="E468" t="str">
        <f>IF(A468="","",男子申込一覧表!BI118)</f>
        <v/>
      </c>
      <c r="F468">
        <v>5</v>
      </c>
      <c r="G468" t="str">
        <f>IF(A468="","",男子申込一覧表!BX118)</f>
        <v/>
      </c>
      <c r="H468" t="str">
        <f>IF(A468="","",男子申込一覧表!BM118)</f>
        <v/>
      </c>
    </row>
    <row r="469" spans="1:8">
      <c r="A469" t="str">
        <f>IF(男子申込一覧表!S119="","",男子申込一覧表!AR119)</f>
        <v/>
      </c>
      <c r="B469" t="str">
        <f>IF(A469="","",男子申込一覧表!BT119)</f>
        <v/>
      </c>
      <c r="C469" t="str">
        <f>IF(A469="","",男子申込一覧表!BU119)</f>
        <v/>
      </c>
      <c r="D469" t="str">
        <f>IF(A469="","",男子申込一覧表!AX119)</f>
        <v/>
      </c>
      <c r="E469" t="str">
        <f>IF(A469="","",男子申込一覧表!BI119)</f>
        <v/>
      </c>
      <c r="F469">
        <v>5</v>
      </c>
      <c r="G469" t="str">
        <f>IF(A469="","",男子申込一覧表!BX119)</f>
        <v/>
      </c>
      <c r="H469" t="str">
        <f>IF(A469="","",男子申込一覧表!BM119)</f>
        <v/>
      </c>
    </row>
    <row r="470" spans="1:8">
      <c r="A470" t="str">
        <f>IF(男子申込一覧表!S120="","",男子申込一覧表!AR120)</f>
        <v/>
      </c>
      <c r="B470" t="str">
        <f>IF(A470="","",男子申込一覧表!BT120)</f>
        <v/>
      </c>
      <c r="C470" t="str">
        <f>IF(A470="","",男子申込一覧表!BU120)</f>
        <v/>
      </c>
      <c r="D470" t="str">
        <f>IF(A470="","",男子申込一覧表!AX120)</f>
        <v/>
      </c>
      <c r="E470" t="str">
        <f>IF(A470="","",男子申込一覧表!BI120)</f>
        <v/>
      </c>
      <c r="F470">
        <v>5</v>
      </c>
      <c r="G470" t="str">
        <f>IF(A470="","",男子申込一覧表!BX120)</f>
        <v/>
      </c>
      <c r="H470" t="str">
        <f>IF(A470="","",男子申込一覧表!BM120)</f>
        <v/>
      </c>
    </row>
    <row r="471" spans="1:8">
      <c r="A471" t="str">
        <f>IF(男子申込一覧表!S121="","",男子申込一覧表!AR121)</f>
        <v/>
      </c>
      <c r="B471" t="str">
        <f>IF(A471="","",男子申込一覧表!BT121)</f>
        <v/>
      </c>
      <c r="C471" t="str">
        <f>IF(A471="","",男子申込一覧表!BU121)</f>
        <v/>
      </c>
      <c r="D471" t="str">
        <f>IF(A471="","",男子申込一覧表!AX121)</f>
        <v/>
      </c>
      <c r="E471" t="str">
        <f>IF(A471="","",男子申込一覧表!BI121)</f>
        <v/>
      </c>
      <c r="F471">
        <v>5</v>
      </c>
      <c r="G471" t="str">
        <f>IF(A471="","",男子申込一覧表!BX121)</f>
        <v/>
      </c>
      <c r="H471" t="str">
        <f>IF(A471="","",男子申込一覧表!BM121)</f>
        <v/>
      </c>
    </row>
    <row r="472" spans="1:8">
      <c r="A472" t="str">
        <f>IF(男子申込一覧表!S122="","",男子申込一覧表!AR122)</f>
        <v/>
      </c>
      <c r="B472" t="str">
        <f>IF(A472="","",男子申込一覧表!BT122)</f>
        <v/>
      </c>
      <c r="C472" t="str">
        <f>IF(A472="","",男子申込一覧表!BU122)</f>
        <v/>
      </c>
      <c r="D472" t="str">
        <f>IF(A472="","",男子申込一覧表!AX122)</f>
        <v/>
      </c>
      <c r="E472" t="str">
        <f>IF(A472="","",男子申込一覧表!BI122)</f>
        <v/>
      </c>
      <c r="F472">
        <v>5</v>
      </c>
      <c r="G472" t="str">
        <f>IF(A472="","",男子申込一覧表!BX122)</f>
        <v/>
      </c>
      <c r="H472" t="str">
        <f>IF(A472="","",男子申込一覧表!BM122)</f>
        <v/>
      </c>
    </row>
    <row r="473" spans="1:8">
      <c r="A473" t="str">
        <f>IF(男子申込一覧表!S123="","",男子申込一覧表!AR123)</f>
        <v/>
      </c>
      <c r="B473" t="str">
        <f>IF(A473="","",男子申込一覧表!BT123)</f>
        <v/>
      </c>
      <c r="C473" t="str">
        <f>IF(A473="","",男子申込一覧表!BU123)</f>
        <v/>
      </c>
      <c r="D473" t="str">
        <f>IF(A473="","",男子申込一覧表!AX123)</f>
        <v/>
      </c>
      <c r="E473" t="str">
        <f>IF(A473="","",男子申込一覧表!BI123)</f>
        <v/>
      </c>
      <c r="F473">
        <v>5</v>
      </c>
      <c r="G473" t="str">
        <f>IF(A473="","",男子申込一覧表!BX123)</f>
        <v/>
      </c>
      <c r="H473" t="str">
        <f>IF(A473="","",男子申込一覧表!BM123)</f>
        <v/>
      </c>
    </row>
    <row r="474" spans="1:8">
      <c r="A474" t="str">
        <f>IF(男子申込一覧表!S124="","",男子申込一覧表!AR124)</f>
        <v/>
      </c>
      <c r="B474" t="str">
        <f>IF(A474="","",男子申込一覧表!BT124)</f>
        <v/>
      </c>
      <c r="C474" t="str">
        <f>IF(A474="","",男子申込一覧表!BU124)</f>
        <v/>
      </c>
      <c r="D474" t="str">
        <f>IF(A474="","",男子申込一覧表!AX124)</f>
        <v/>
      </c>
      <c r="E474" t="str">
        <f>IF(A474="","",男子申込一覧表!BI124)</f>
        <v/>
      </c>
      <c r="F474">
        <v>5</v>
      </c>
      <c r="G474" t="str">
        <f>IF(A474="","",男子申込一覧表!BX124)</f>
        <v/>
      </c>
      <c r="H474" t="str">
        <f>IF(A474="","",男子申込一覧表!BM124)</f>
        <v/>
      </c>
    </row>
    <row r="475" spans="1:8">
      <c r="A475" t="str">
        <f>IF(男子申込一覧表!S125="","",男子申込一覧表!AR125)</f>
        <v/>
      </c>
      <c r="B475" t="str">
        <f>IF(A475="","",男子申込一覧表!BT125)</f>
        <v/>
      </c>
      <c r="C475" t="str">
        <f>IF(A475="","",男子申込一覧表!BU125)</f>
        <v/>
      </c>
      <c r="D475" t="str">
        <f>IF(A475="","",男子申込一覧表!AX125)</f>
        <v/>
      </c>
      <c r="E475" t="str">
        <f>IF(A475="","",男子申込一覧表!BI125)</f>
        <v/>
      </c>
      <c r="F475">
        <v>5</v>
      </c>
      <c r="G475" t="str">
        <f>IF(A475="","",男子申込一覧表!BX125)</f>
        <v/>
      </c>
      <c r="H475" t="str">
        <f>IF(A475="","",男子申込一覧表!BM125)</f>
        <v/>
      </c>
    </row>
    <row r="476" spans="1:8">
      <c r="A476" t="str">
        <f>IF(男子申込一覧表!S126="","",男子申込一覧表!AR126)</f>
        <v/>
      </c>
      <c r="B476" t="str">
        <f>IF(A476="","",男子申込一覧表!BT126)</f>
        <v/>
      </c>
      <c r="C476" t="str">
        <f>IF(A476="","",男子申込一覧表!BU126)</f>
        <v/>
      </c>
      <c r="D476" t="str">
        <f>IF(A476="","",男子申込一覧表!AX126)</f>
        <v/>
      </c>
      <c r="E476" t="str">
        <f>IF(A476="","",男子申込一覧表!BI126)</f>
        <v/>
      </c>
      <c r="F476">
        <v>5</v>
      </c>
      <c r="G476" t="str">
        <f>IF(A476="","",男子申込一覧表!BX126)</f>
        <v/>
      </c>
      <c r="H476" t="str">
        <f>IF(A476="","",男子申込一覧表!BM126)</f>
        <v/>
      </c>
    </row>
    <row r="477" spans="1:8">
      <c r="A477" t="str">
        <f>IF(男子申込一覧表!S127="","",男子申込一覧表!AR127)</f>
        <v/>
      </c>
      <c r="B477" t="str">
        <f>IF(A477="","",男子申込一覧表!BT127)</f>
        <v/>
      </c>
      <c r="C477" t="str">
        <f>IF(A477="","",男子申込一覧表!BU127)</f>
        <v/>
      </c>
      <c r="D477" t="str">
        <f>IF(A477="","",男子申込一覧表!AX127)</f>
        <v/>
      </c>
      <c r="E477" t="str">
        <f>IF(A477="","",男子申込一覧表!BI127)</f>
        <v/>
      </c>
      <c r="F477">
        <v>5</v>
      </c>
      <c r="G477" t="str">
        <f>IF(A477="","",男子申込一覧表!BX127)</f>
        <v/>
      </c>
      <c r="H477" t="str">
        <f>IF(A477="","",男子申込一覧表!BM127)</f>
        <v/>
      </c>
    </row>
    <row r="478" spans="1:8">
      <c r="A478" t="str">
        <f>IF(男子申込一覧表!S128="","",男子申込一覧表!AR128)</f>
        <v/>
      </c>
      <c r="B478" t="str">
        <f>IF(A478="","",男子申込一覧表!BT128)</f>
        <v/>
      </c>
      <c r="C478" t="str">
        <f>IF(A478="","",男子申込一覧表!BU128)</f>
        <v/>
      </c>
      <c r="D478" t="str">
        <f>IF(A478="","",男子申込一覧表!AX128)</f>
        <v/>
      </c>
      <c r="E478" t="str">
        <f>IF(A478="","",男子申込一覧表!BI128)</f>
        <v/>
      </c>
      <c r="F478">
        <v>5</v>
      </c>
      <c r="G478" t="str">
        <f>IF(A478="","",男子申込一覧表!BX128)</f>
        <v/>
      </c>
      <c r="H478" t="str">
        <f>IF(A478="","",男子申込一覧表!BM128)</f>
        <v/>
      </c>
    </row>
    <row r="479" spans="1:8">
      <c r="A479" t="str">
        <f>IF(男子申込一覧表!S129="","",男子申込一覧表!AR129)</f>
        <v/>
      </c>
      <c r="B479" t="str">
        <f>IF(A479="","",男子申込一覧表!BT129)</f>
        <v/>
      </c>
      <c r="C479" t="str">
        <f>IF(A479="","",男子申込一覧表!BU129)</f>
        <v/>
      </c>
      <c r="D479" t="str">
        <f>IF(A479="","",男子申込一覧表!AX129)</f>
        <v/>
      </c>
      <c r="E479" t="str">
        <f>IF(A479="","",男子申込一覧表!BI129)</f>
        <v/>
      </c>
      <c r="F479">
        <v>5</v>
      </c>
      <c r="G479" t="str">
        <f>IF(A479="","",男子申込一覧表!BX129)</f>
        <v/>
      </c>
      <c r="H479" t="str">
        <f>IF(A479="","",男子申込一覧表!BM129)</f>
        <v/>
      </c>
    </row>
    <row r="480" spans="1:8">
      <c r="A480" t="str">
        <f>IF(男子申込一覧表!S130="","",男子申込一覧表!AR130)</f>
        <v/>
      </c>
      <c r="B480" t="str">
        <f>IF(A480="","",男子申込一覧表!BT130)</f>
        <v/>
      </c>
      <c r="C480" t="str">
        <f>IF(A480="","",男子申込一覧表!BU130)</f>
        <v/>
      </c>
      <c r="D480" t="str">
        <f>IF(A480="","",男子申込一覧表!AX130)</f>
        <v/>
      </c>
      <c r="E480" t="str">
        <f>IF(A480="","",男子申込一覧表!BI130)</f>
        <v/>
      </c>
      <c r="F480">
        <v>5</v>
      </c>
      <c r="G480" t="str">
        <f>IF(A480="","",男子申込一覧表!BX130)</f>
        <v/>
      </c>
      <c r="H480" t="str">
        <f>IF(A480="","",男子申込一覧表!BM130)</f>
        <v/>
      </c>
    </row>
    <row r="481" spans="1:8">
      <c r="A481" t="str">
        <f>IF(男子申込一覧表!S131="","",男子申込一覧表!AR131)</f>
        <v/>
      </c>
      <c r="B481" t="str">
        <f>IF(A481="","",男子申込一覧表!BT131)</f>
        <v/>
      </c>
      <c r="C481" t="str">
        <f>IF(A481="","",男子申込一覧表!BU131)</f>
        <v/>
      </c>
      <c r="D481" t="str">
        <f>IF(A481="","",男子申込一覧表!AX131)</f>
        <v/>
      </c>
      <c r="E481" t="str">
        <f>IF(A481="","",男子申込一覧表!BI131)</f>
        <v/>
      </c>
      <c r="F481">
        <v>5</v>
      </c>
      <c r="G481" t="str">
        <f>IF(A481="","",男子申込一覧表!BX131)</f>
        <v/>
      </c>
      <c r="H481" t="str">
        <f>IF(A481="","",男子申込一覧表!BM131)</f>
        <v/>
      </c>
    </row>
    <row r="482" spans="1:8">
      <c r="A482" t="str">
        <f>IF(男子申込一覧表!S132="","",男子申込一覧表!AR132)</f>
        <v/>
      </c>
      <c r="B482" t="str">
        <f>IF(A482="","",男子申込一覧表!BT132)</f>
        <v/>
      </c>
      <c r="C482" t="str">
        <f>IF(A482="","",男子申込一覧表!BU132)</f>
        <v/>
      </c>
      <c r="D482" t="str">
        <f>IF(A482="","",男子申込一覧表!AX132)</f>
        <v/>
      </c>
      <c r="E482" t="str">
        <f>IF(A482="","",男子申込一覧表!BI132)</f>
        <v/>
      </c>
      <c r="F482">
        <v>5</v>
      </c>
      <c r="G482" t="str">
        <f>IF(A482="","",男子申込一覧表!BX132)</f>
        <v/>
      </c>
      <c r="H482" t="str">
        <f>IF(A482="","",男子申込一覧表!BM132)</f>
        <v/>
      </c>
    </row>
    <row r="483" spans="1:8">
      <c r="A483" t="str">
        <f>IF(男子申込一覧表!S133="","",男子申込一覧表!AR133)</f>
        <v/>
      </c>
      <c r="B483" t="str">
        <f>IF(A483="","",男子申込一覧表!BT133)</f>
        <v/>
      </c>
      <c r="C483" t="str">
        <f>IF(A483="","",男子申込一覧表!BU133)</f>
        <v/>
      </c>
      <c r="D483" t="str">
        <f>IF(A483="","",男子申込一覧表!AX133)</f>
        <v/>
      </c>
      <c r="E483" t="str">
        <f>IF(A483="","",男子申込一覧表!BI133)</f>
        <v/>
      </c>
      <c r="F483">
        <v>5</v>
      </c>
      <c r="G483" t="str">
        <f>IF(A483="","",男子申込一覧表!BX133)</f>
        <v/>
      </c>
      <c r="H483" t="str">
        <f>IF(A483="","",男子申込一覧表!BM133)</f>
        <v/>
      </c>
    </row>
    <row r="484" spans="1:8">
      <c r="A484" t="str">
        <f>IF(男子申込一覧表!S134="","",男子申込一覧表!AR134)</f>
        <v/>
      </c>
      <c r="B484" t="str">
        <f>IF(A484="","",男子申込一覧表!BT134)</f>
        <v/>
      </c>
      <c r="C484" t="str">
        <f>IF(A484="","",男子申込一覧表!BU134)</f>
        <v/>
      </c>
      <c r="D484" t="str">
        <f>IF(A484="","",男子申込一覧表!AX134)</f>
        <v/>
      </c>
      <c r="E484" t="str">
        <f>IF(A484="","",男子申込一覧表!BI134)</f>
        <v/>
      </c>
      <c r="F484">
        <v>5</v>
      </c>
      <c r="G484" t="str">
        <f>IF(A484="","",男子申込一覧表!BX134)</f>
        <v/>
      </c>
      <c r="H484" t="str">
        <f>IF(A484="","",男子申込一覧表!BM134)</f>
        <v/>
      </c>
    </row>
    <row r="485" spans="1:8">
      <c r="A485" t="str">
        <f>IF(男子申込一覧表!S135="","",男子申込一覧表!AR135)</f>
        <v/>
      </c>
      <c r="B485" t="str">
        <f>IF(A485="","",男子申込一覧表!BT135)</f>
        <v/>
      </c>
      <c r="C485" t="str">
        <f>IF(A485="","",男子申込一覧表!BU135)</f>
        <v/>
      </c>
      <c r="D485" t="str">
        <f>IF(A485="","",男子申込一覧表!AX135)</f>
        <v/>
      </c>
      <c r="E485" t="str">
        <f>IF(A485="","",男子申込一覧表!BI135)</f>
        <v/>
      </c>
      <c r="F485">
        <v>5</v>
      </c>
      <c r="G485" t="str">
        <f>IF(A485="","",男子申込一覧表!BX135)</f>
        <v/>
      </c>
      <c r="H485" t="str">
        <f>IF(A485="","",男子申込一覧表!BM135)</f>
        <v/>
      </c>
    </row>
    <row r="486" spans="1:8">
      <c r="A486" t="str">
        <f>IF(男子申込一覧表!S136="","",男子申込一覧表!AR136)</f>
        <v/>
      </c>
      <c r="B486" t="str">
        <f>IF(A486="","",男子申込一覧表!BT136)</f>
        <v/>
      </c>
      <c r="C486" t="str">
        <f>IF(A486="","",男子申込一覧表!BU136)</f>
        <v/>
      </c>
      <c r="D486" t="str">
        <f>IF(A486="","",男子申込一覧表!AX136)</f>
        <v/>
      </c>
      <c r="E486" t="str">
        <f>IF(A486="","",男子申込一覧表!BI136)</f>
        <v/>
      </c>
      <c r="F486">
        <v>5</v>
      </c>
      <c r="G486" t="str">
        <f>IF(A486="","",男子申込一覧表!BX136)</f>
        <v/>
      </c>
      <c r="H486" t="str">
        <f>IF(A486="","",男子申込一覧表!BM136)</f>
        <v/>
      </c>
    </row>
    <row r="487" spans="1:8">
      <c r="A487" t="str">
        <f>IF(男子申込一覧表!S137="","",男子申込一覧表!AR137)</f>
        <v/>
      </c>
      <c r="B487" t="str">
        <f>IF(A487="","",男子申込一覧表!BT137)</f>
        <v/>
      </c>
      <c r="C487" t="str">
        <f>IF(A487="","",男子申込一覧表!BU137)</f>
        <v/>
      </c>
      <c r="D487" t="str">
        <f>IF(A487="","",男子申込一覧表!AX137)</f>
        <v/>
      </c>
      <c r="E487" t="str">
        <f>IF(A487="","",男子申込一覧表!BI137)</f>
        <v/>
      </c>
      <c r="F487">
        <v>5</v>
      </c>
      <c r="G487" t="str">
        <f>IF(A487="","",男子申込一覧表!BX137)</f>
        <v/>
      </c>
      <c r="H487" t="str">
        <f>IF(A487="","",男子申込一覧表!BM137)</f>
        <v/>
      </c>
    </row>
    <row r="488" spans="1:8">
      <c r="A488" t="str">
        <f>IF(男子申込一覧表!S138="","",男子申込一覧表!AR138)</f>
        <v/>
      </c>
      <c r="B488" t="str">
        <f>IF(A488="","",男子申込一覧表!BT138)</f>
        <v/>
      </c>
      <c r="C488" t="str">
        <f>IF(A488="","",男子申込一覧表!BU138)</f>
        <v/>
      </c>
      <c r="D488" t="str">
        <f>IF(A488="","",男子申込一覧表!AX138)</f>
        <v/>
      </c>
      <c r="E488" t="str">
        <f>IF(A488="","",男子申込一覧表!BI138)</f>
        <v/>
      </c>
      <c r="F488">
        <v>5</v>
      </c>
      <c r="G488" t="str">
        <f>IF(A488="","",男子申込一覧表!BX138)</f>
        <v/>
      </c>
      <c r="H488" t="str">
        <f>IF(A488="","",男子申込一覧表!BM138)</f>
        <v/>
      </c>
    </row>
    <row r="489" spans="1:8">
      <c r="A489" t="str">
        <f>IF(男子申込一覧表!S139="","",男子申込一覧表!AR139)</f>
        <v/>
      </c>
      <c r="B489" t="str">
        <f>IF(A489="","",男子申込一覧表!BT139)</f>
        <v/>
      </c>
      <c r="C489" t="str">
        <f>IF(A489="","",男子申込一覧表!BU139)</f>
        <v/>
      </c>
      <c r="D489" t="str">
        <f>IF(A489="","",男子申込一覧表!AX139)</f>
        <v/>
      </c>
      <c r="E489" t="str">
        <f>IF(A489="","",男子申込一覧表!BI139)</f>
        <v/>
      </c>
      <c r="F489">
        <v>5</v>
      </c>
      <c r="G489" t="str">
        <f>IF(A489="","",男子申込一覧表!BX139)</f>
        <v/>
      </c>
      <c r="H489" t="str">
        <f>IF(A489="","",男子申込一覧表!BM139)</f>
        <v/>
      </c>
    </row>
    <row r="490" spans="1:8">
      <c r="A490" t="str">
        <f>IF(男子申込一覧表!S140="","",男子申込一覧表!AR140)</f>
        <v/>
      </c>
      <c r="B490" t="str">
        <f>IF(A490="","",男子申込一覧表!BT140)</f>
        <v/>
      </c>
      <c r="C490" t="str">
        <f>IF(A490="","",男子申込一覧表!BU140)</f>
        <v/>
      </c>
      <c r="D490" t="str">
        <f>IF(A490="","",男子申込一覧表!AX140)</f>
        <v/>
      </c>
      <c r="E490" t="str">
        <f>IF(A490="","",男子申込一覧表!BI140)</f>
        <v/>
      </c>
      <c r="F490">
        <v>5</v>
      </c>
      <c r="G490" t="str">
        <f>IF(A490="","",男子申込一覧表!BX140)</f>
        <v/>
      </c>
      <c r="H490" t="str">
        <f>IF(A490="","",男子申込一覧表!BM140)</f>
        <v/>
      </c>
    </row>
    <row r="491" spans="1:8">
      <c r="A491" t="str">
        <f>IF(男子申込一覧表!S141="","",男子申込一覧表!AR141)</f>
        <v/>
      </c>
      <c r="B491" t="str">
        <f>IF(A491="","",男子申込一覧表!BT141)</f>
        <v/>
      </c>
      <c r="C491" t="str">
        <f>IF(A491="","",男子申込一覧表!BU141)</f>
        <v/>
      </c>
      <c r="D491" t="str">
        <f>IF(A491="","",男子申込一覧表!AX141)</f>
        <v/>
      </c>
      <c r="E491" t="str">
        <f>IF(A491="","",男子申込一覧表!BI141)</f>
        <v/>
      </c>
      <c r="F491">
        <v>5</v>
      </c>
      <c r="G491" t="str">
        <f>IF(A491="","",男子申込一覧表!BX141)</f>
        <v/>
      </c>
      <c r="H491" t="str">
        <f>IF(A491="","",男子申込一覧表!BM141)</f>
        <v/>
      </c>
    </row>
    <row r="492" spans="1:8">
      <c r="A492" t="str">
        <f>IF(男子申込一覧表!S142="","",男子申込一覧表!AR142)</f>
        <v/>
      </c>
      <c r="B492" t="str">
        <f>IF(A492="","",男子申込一覧表!BT142)</f>
        <v/>
      </c>
      <c r="C492" t="str">
        <f>IF(A492="","",男子申込一覧表!BU142)</f>
        <v/>
      </c>
      <c r="D492" t="str">
        <f>IF(A492="","",男子申込一覧表!AX142)</f>
        <v/>
      </c>
      <c r="E492" t="str">
        <f>IF(A492="","",男子申込一覧表!BI142)</f>
        <v/>
      </c>
      <c r="F492">
        <v>5</v>
      </c>
      <c r="G492" t="str">
        <f>IF(A492="","",男子申込一覧表!BX142)</f>
        <v/>
      </c>
      <c r="H492" t="str">
        <f>IF(A492="","",男子申込一覧表!BM142)</f>
        <v/>
      </c>
    </row>
    <row r="493" spans="1:8">
      <c r="A493" t="str">
        <f>IF(男子申込一覧表!S143="","",男子申込一覧表!AR143)</f>
        <v/>
      </c>
      <c r="B493" t="str">
        <f>IF(A493="","",男子申込一覧表!BT143)</f>
        <v/>
      </c>
      <c r="C493" t="str">
        <f>IF(A493="","",男子申込一覧表!BU143)</f>
        <v/>
      </c>
      <c r="D493" t="str">
        <f>IF(A493="","",男子申込一覧表!AX143)</f>
        <v/>
      </c>
      <c r="E493" t="str">
        <f>IF(A493="","",男子申込一覧表!BI143)</f>
        <v/>
      </c>
      <c r="F493">
        <v>5</v>
      </c>
      <c r="G493" t="str">
        <f>IF(A493="","",男子申込一覧表!BX143)</f>
        <v/>
      </c>
      <c r="H493" t="str">
        <f>IF(A493="","",男子申込一覧表!BM143)</f>
        <v/>
      </c>
    </row>
    <row r="494" spans="1:8">
      <c r="A494" t="str">
        <f>IF(男子申込一覧表!S144="","",男子申込一覧表!AR144)</f>
        <v/>
      </c>
      <c r="B494" t="str">
        <f>IF(A494="","",男子申込一覧表!BT144)</f>
        <v/>
      </c>
      <c r="C494" t="str">
        <f>IF(A494="","",男子申込一覧表!BU144)</f>
        <v/>
      </c>
      <c r="D494" t="str">
        <f>IF(A494="","",男子申込一覧表!AX144)</f>
        <v/>
      </c>
      <c r="E494" t="str">
        <f>IF(A494="","",男子申込一覧表!BI144)</f>
        <v/>
      </c>
      <c r="F494">
        <v>5</v>
      </c>
      <c r="G494" t="str">
        <f>IF(A494="","",男子申込一覧表!BX144)</f>
        <v/>
      </c>
      <c r="H494" t="str">
        <f>IF(A494="","",男子申込一覧表!BM144)</f>
        <v/>
      </c>
    </row>
    <row r="495" spans="1:8">
      <c r="A495" t="str">
        <f>IF(男子申込一覧表!S145="","",男子申込一覧表!AR145)</f>
        <v/>
      </c>
      <c r="B495" t="str">
        <f>IF(A495="","",男子申込一覧表!BT145)</f>
        <v/>
      </c>
      <c r="C495" t="str">
        <f>IF(A495="","",男子申込一覧表!BU145)</f>
        <v/>
      </c>
      <c r="D495" t="str">
        <f>IF(A495="","",男子申込一覧表!AX145)</f>
        <v/>
      </c>
      <c r="E495" t="str">
        <f>IF(A495="","",男子申込一覧表!BI145)</f>
        <v/>
      </c>
      <c r="F495">
        <v>5</v>
      </c>
      <c r="G495" t="str">
        <f>IF(A495="","",男子申込一覧表!BX145)</f>
        <v/>
      </c>
      <c r="H495" t="str">
        <f>IF(A495="","",男子申込一覧表!BM145)</f>
        <v/>
      </c>
    </row>
    <row r="496" spans="1:8">
      <c r="A496" t="str">
        <f>IF(男子申込一覧表!S175="","",男子申込一覧表!AR175)</f>
        <v/>
      </c>
      <c r="B496" t="str">
        <f>IF(A496="","",男子申込一覧表!BT175)</f>
        <v/>
      </c>
      <c r="C496" t="str">
        <f>IF(A496="","",男子申込一覧表!BU175)</f>
        <v/>
      </c>
      <c r="D496" t="str">
        <f>IF(A496="","",男子申込一覧表!AX175)</f>
        <v/>
      </c>
      <c r="E496" t="str">
        <f>IF(A496="","",男子申込一覧表!BI175)</f>
        <v/>
      </c>
      <c r="F496">
        <v>5</v>
      </c>
      <c r="G496" t="str">
        <f>IF(A496="","",男子申込一覧表!BX175)</f>
        <v/>
      </c>
      <c r="H496" t="str">
        <f>IF(A496="","",男子申込一覧表!BM175)</f>
        <v/>
      </c>
    </row>
    <row r="497" spans="1:8">
      <c r="A497" t="str">
        <f>IF(男子申込一覧表!S187="","",男子申込一覧表!AR187)</f>
        <v/>
      </c>
      <c r="B497" t="str">
        <f>IF(A497="","",男子申込一覧表!BT187)</f>
        <v/>
      </c>
      <c r="C497" t="str">
        <f>IF(A497="","",男子申込一覧表!BU187)</f>
        <v/>
      </c>
      <c r="D497" t="str">
        <f>IF(A497="","",男子申込一覧表!AX187)</f>
        <v/>
      </c>
      <c r="E497" t="str">
        <f>IF(A497="","",男子申込一覧表!BI187)</f>
        <v/>
      </c>
      <c r="F497">
        <v>5</v>
      </c>
      <c r="G497" t="str">
        <f>IF(A497="","",男子申込一覧表!BX187)</f>
        <v/>
      </c>
      <c r="H497" t="str">
        <f>IF(A497="","",男子申込一覧表!BM187)</f>
        <v/>
      </c>
    </row>
    <row r="498" spans="1:8">
      <c r="A498" t="str">
        <f>IF(男子申込一覧表!S188="","",男子申込一覧表!AR188)</f>
        <v/>
      </c>
      <c r="B498" t="str">
        <f>IF(A498="","",男子申込一覧表!BT188)</f>
        <v/>
      </c>
      <c r="C498" t="str">
        <f>IF(A498="","",男子申込一覧表!BU188)</f>
        <v/>
      </c>
      <c r="D498" t="str">
        <f>IF(A498="","",男子申込一覧表!AX188)</f>
        <v/>
      </c>
      <c r="E498" t="str">
        <f>IF(A498="","",男子申込一覧表!BI188)</f>
        <v/>
      </c>
      <c r="F498">
        <v>5</v>
      </c>
      <c r="G498" t="str">
        <f>IF(A498="","",男子申込一覧表!BX188)</f>
        <v/>
      </c>
      <c r="H498" t="str">
        <f>IF(A498="","",男子申込一覧表!BM188)</f>
        <v/>
      </c>
    </row>
    <row r="499" spans="1:8">
      <c r="A499" t="str">
        <f>IF(男子申込一覧表!S189="","",男子申込一覧表!AR189)</f>
        <v/>
      </c>
      <c r="B499" t="str">
        <f>IF(A499="","",男子申込一覧表!BT189)</f>
        <v/>
      </c>
      <c r="C499" t="str">
        <f>IF(A499="","",男子申込一覧表!BU189)</f>
        <v/>
      </c>
      <c r="D499" t="str">
        <f>IF(A499="","",男子申込一覧表!AX189)</f>
        <v/>
      </c>
      <c r="E499" t="str">
        <f>IF(A499="","",男子申込一覧表!BI189)</f>
        <v/>
      </c>
      <c r="F499">
        <v>5</v>
      </c>
      <c r="G499" t="str">
        <f>IF(A499="","",男子申込一覧表!BX189)</f>
        <v/>
      </c>
      <c r="H499" t="str">
        <f>IF(A499="","",男子申込一覧表!BM189)</f>
        <v/>
      </c>
    </row>
    <row r="500" spans="1:8">
      <c r="A500" t="str">
        <f>IF(男子申込一覧表!S200="","",男子申込一覧表!AR200)</f>
        <v/>
      </c>
      <c r="B500" t="str">
        <f>IF(A500="","",男子申込一覧表!BT200)</f>
        <v/>
      </c>
      <c r="C500" t="str">
        <f>IF(A500="","",男子申込一覧表!BU200)</f>
        <v/>
      </c>
      <c r="D500" t="str">
        <f>IF(A500="","",男子申込一覧表!AX200)</f>
        <v/>
      </c>
      <c r="E500" t="str">
        <f>IF(A500="","",男子申込一覧表!BI200)</f>
        <v/>
      </c>
      <c r="F500">
        <v>5</v>
      </c>
      <c r="G500" t="str">
        <f>IF(A500="","",男子申込一覧表!BX200)</f>
        <v/>
      </c>
      <c r="H500" t="str">
        <f>IF(A500="","",男子申込一覧表!BM200)</f>
        <v/>
      </c>
    </row>
    <row r="501" spans="1:8">
      <c r="A501" t="str">
        <f>IF(男子申込一覧表!S201="","",男子申込一覧表!AR201)</f>
        <v/>
      </c>
      <c r="B501" t="str">
        <f>IF(A501="","",男子申込一覧表!BT201)</f>
        <v/>
      </c>
      <c r="C501" t="str">
        <f>IF(A501="","",男子申込一覧表!BU201)</f>
        <v/>
      </c>
      <c r="D501" t="str">
        <f>IF(A501="","",男子申込一覧表!AX201)</f>
        <v/>
      </c>
      <c r="E501" t="str">
        <f>IF(A501="","",男子申込一覧表!BI201)</f>
        <v/>
      </c>
      <c r="F501">
        <v>5</v>
      </c>
      <c r="G501" t="str">
        <f>IF(A501="","",男子申込一覧表!BX201)</f>
        <v/>
      </c>
      <c r="H501" t="str">
        <f>IF(A501="","",男子申込一覧表!BM201)</f>
        <v/>
      </c>
    </row>
    <row r="502" spans="1:8">
      <c r="A502" t="str">
        <f>IF(男子申込一覧表!S202="","",男子申込一覧表!AR202)</f>
        <v/>
      </c>
      <c r="B502" t="str">
        <f>IF(A502="","",男子申込一覧表!BT202)</f>
        <v/>
      </c>
      <c r="C502" t="str">
        <f>IF(A502="","",男子申込一覧表!BU202)</f>
        <v/>
      </c>
      <c r="D502" t="str">
        <f>IF(A502="","",男子申込一覧表!AX202)</f>
        <v/>
      </c>
      <c r="E502" t="str">
        <f>IF(A502="","",男子申込一覧表!BI202)</f>
        <v/>
      </c>
      <c r="F502">
        <v>5</v>
      </c>
      <c r="G502" t="str">
        <f>IF(A502="","",男子申込一覧表!BX202)</f>
        <v/>
      </c>
      <c r="H502" t="str">
        <f>IF(A502="","",男子申込一覧表!BM202)</f>
        <v/>
      </c>
    </row>
    <row r="503" spans="1:8">
      <c r="A503" t="str">
        <f>IF(男子申込一覧表!S203="","",男子申込一覧表!AR203)</f>
        <v/>
      </c>
      <c r="B503" t="str">
        <f>IF(A503="","",男子申込一覧表!BT203)</f>
        <v/>
      </c>
      <c r="C503" t="str">
        <f>IF(A503="","",男子申込一覧表!BU203)</f>
        <v/>
      </c>
      <c r="D503" t="str">
        <f>IF(A503="","",男子申込一覧表!AX203)</f>
        <v/>
      </c>
      <c r="E503" t="str">
        <f>IF(A503="","",男子申込一覧表!BI203)</f>
        <v/>
      </c>
      <c r="F503">
        <v>5</v>
      </c>
      <c r="G503" t="str">
        <f>IF(A503="","",男子申込一覧表!BX203)</f>
        <v/>
      </c>
      <c r="H503" t="str">
        <f>IF(A503="","",男子申込一覧表!BM203)</f>
        <v/>
      </c>
    </row>
    <row r="504" spans="1:8">
      <c r="A504" t="str">
        <f>IF(男子申込一覧表!S204="","",男子申込一覧表!AR204)</f>
        <v/>
      </c>
      <c r="B504" t="str">
        <f>IF(A504="","",男子申込一覧表!BT204)</f>
        <v/>
      </c>
      <c r="C504" t="str">
        <f>IF(A504="","",男子申込一覧表!BU204)</f>
        <v/>
      </c>
      <c r="D504" t="str">
        <f>IF(A504="","",男子申込一覧表!AX204)</f>
        <v/>
      </c>
      <c r="E504" t="str">
        <f>IF(A504="","",男子申込一覧表!BI204)</f>
        <v/>
      </c>
      <c r="F504">
        <v>5</v>
      </c>
      <c r="G504" t="str">
        <f>IF(A504="","",男子申込一覧表!BX204)</f>
        <v/>
      </c>
      <c r="H504" t="str">
        <f>IF(A504="","",男子申込一覧表!BM204)</f>
        <v/>
      </c>
    </row>
    <row r="505" spans="1:8">
      <c r="A505" t="str">
        <f>IF(男子申込一覧表!S205="","",男子申込一覧表!AR205)</f>
        <v/>
      </c>
      <c r="B505" t="str">
        <f>IF(A505="","",男子申込一覧表!BT205)</f>
        <v/>
      </c>
      <c r="C505" t="str">
        <f>IF(A505="","",男子申込一覧表!BU205)</f>
        <v/>
      </c>
      <c r="D505" t="str">
        <f>IF(A505="","",男子申込一覧表!AX205)</f>
        <v/>
      </c>
      <c r="E505" t="str">
        <f>IF(A505="","",男子申込一覧表!BI205)</f>
        <v/>
      </c>
      <c r="F505">
        <v>5</v>
      </c>
      <c r="G505" t="str">
        <f>IF(A505="","",男子申込一覧表!BX205)</f>
        <v/>
      </c>
      <c r="H505" t="str">
        <f>IF(A505="","",男子申込一覧表!BM205)</f>
        <v/>
      </c>
    </row>
    <row r="506" spans="1:8">
      <c r="A506" t="str">
        <f>IF(男子申込一覧表!S206="","",男子申込一覧表!AR206)</f>
        <v/>
      </c>
      <c r="B506" t="str">
        <f>IF(A506="","",男子申込一覧表!BT206)</f>
        <v/>
      </c>
      <c r="C506" t="str">
        <f>IF(A506="","",男子申込一覧表!BU206)</f>
        <v/>
      </c>
      <c r="D506" t="str">
        <f>IF(A506="","",男子申込一覧表!AX206)</f>
        <v/>
      </c>
      <c r="E506" t="str">
        <f>IF(A506="","",男子申込一覧表!BI206)</f>
        <v/>
      </c>
      <c r="F506">
        <v>5</v>
      </c>
      <c r="G506" t="str">
        <f>IF(A506="","",男子申込一覧表!BX206)</f>
        <v/>
      </c>
      <c r="H506" t="str">
        <f>IF(A506="","",男子申込一覧表!BM206)</f>
        <v/>
      </c>
    </row>
    <row r="507" spans="1:8">
      <c r="A507" s="52" t="str">
        <f>IF(男子申込一覧表!S207="","",男子申込一覧表!AR207)</f>
        <v/>
      </c>
      <c r="B507" s="52" t="str">
        <f>IF(A507="","",男子申込一覧表!BT207)</f>
        <v/>
      </c>
      <c r="C507" s="52" t="str">
        <f>IF(A507="","",男子申込一覧表!BU207)</f>
        <v/>
      </c>
      <c r="D507" s="52" t="str">
        <f>IF(A507="","",男子申込一覧表!AX207)</f>
        <v/>
      </c>
      <c r="E507" s="52" t="str">
        <f>IF(A507="","",男子申込一覧表!BI207)</f>
        <v/>
      </c>
      <c r="F507" s="52">
        <v>5</v>
      </c>
      <c r="G507" s="52" t="str">
        <f>IF(A507="","",男子申込一覧表!BX207)</f>
        <v/>
      </c>
      <c r="H507" s="52" t="str">
        <f>IF(A507="","",男子申込一覧表!BM207)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申込書</vt:lpstr>
      <vt:lpstr>男子申込一覧表</vt:lpstr>
      <vt:lpstr>女子申込一覧表</vt:lpstr>
      <vt:lpstr>リレーエントリー用紙</vt:lpstr>
      <vt:lpstr>参加選手一覧</vt:lpstr>
      <vt:lpstr>団体</vt:lpstr>
      <vt:lpstr>所属1</vt:lpstr>
      <vt:lpstr>選手</vt:lpstr>
      <vt:lpstr>エントリー</vt:lpstr>
      <vt:lpstr>チーム</vt:lpstr>
      <vt:lpstr>リレーエントリー用紙!Print_Area</vt:lpstr>
      <vt:lpstr>参加選手一覧!Print_Area</vt:lpstr>
      <vt:lpstr>女子申込一覧表!Print_Area</vt:lpstr>
      <vt:lpstr>申込書!Print_Area</vt:lpstr>
      <vt:lpstr>男子申込一覧表!Print_Area</vt:lpstr>
      <vt:lpstr>参加選手一覧!Print_Titles</vt:lpstr>
      <vt:lpstr>女子申込一覧表!Print_Titles</vt:lpstr>
      <vt:lpstr>男子申込一覧表!Print_Titles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2019-04-23T04:47:57Z</cp:lastPrinted>
  <dcterms:created xsi:type="dcterms:W3CDTF">2003-04-18T11:12:20Z</dcterms:created>
  <dcterms:modified xsi:type="dcterms:W3CDTF">2023-12-28T09:24:30Z</dcterms:modified>
</cp:coreProperties>
</file>