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hdd\共有フォルダ\▲生涯スポーツ係\ホームページ\2019\国民体育大会\2019.10.9\"/>
    </mc:Choice>
  </mc:AlternateContent>
  <xr:revisionPtr revIDLastSave="0" documentId="13_ncr:1_{1ECB8195-6F26-4F80-921B-82D786DBA637}" xr6:coauthVersionLast="45" xr6:coauthVersionMax="45" xr10:uidLastSave="{00000000-0000-0000-0000-000000000000}"/>
  <bookViews>
    <workbookView xWindow="-120" yWindow="-120" windowWidth="20730" windowHeight="11160" tabRatio="580" xr2:uid="{00000000-000D-0000-FFFF-FFFF00000000}"/>
  </bookViews>
  <sheets>
    <sheet name="申込書" sheetId="4" r:id="rId1"/>
    <sheet name="申込書（特注サイズ）" sheetId="7" r:id="rId2"/>
    <sheet name="集計" sheetId="6" r:id="rId3"/>
    <sheet name="申込書作成要領" sheetId="2" r:id="rId4"/>
    <sheet name="JASPOサイズ（男女共通）一覧表" sheetId="8" r:id="rId5"/>
  </sheets>
  <definedNames>
    <definedName name="_xlnm.Print_Area" localSheetId="0">申込書!$A$1:$J$43</definedName>
    <definedName name="_xlnm.Print_Area" localSheetId="1">'申込書（特注サイズ）'!$A$1:$I$22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70" i="6" l="1"/>
  <c r="H69" i="6"/>
  <c r="H68" i="6"/>
  <c r="H67" i="6"/>
  <c r="H66" i="6"/>
  <c r="H65" i="6"/>
  <c r="H64" i="6"/>
  <c r="H63" i="6"/>
  <c r="O63" i="6"/>
  <c r="L63" i="6"/>
  <c r="D70" i="6"/>
  <c r="D69" i="6"/>
  <c r="D68" i="6"/>
  <c r="D67" i="6"/>
  <c r="D65" i="6"/>
  <c r="D66" i="6"/>
  <c r="D64" i="6"/>
  <c r="D63" i="6"/>
  <c r="A3" i="6"/>
  <c r="C5" i="6"/>
  <c r="I5" i="6"/>
  <c r="O5" i="6"/>
  <c r="H5" i="7"/>
  <c r="F5" i="7"/>
  <c r="C5" i="7"/>
  <c r="A3" i="7"/>
  <c r="J20" i="4"/>
  <c r="J43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14" i="4"/>
  <c r="J15" i="4"/>
  <c r="J16" i="4"/>
  <c r="J17" i="4"/>
  <c r="J18" i="4"/>
  <c r="J19" i="4"/>
  <c r="D8" i="6" l="1"/>
  <c r="H58" i="6" l="1"/>
  <c r="H47" i="6"/>
  <c r="H36" i="6"/>
  <c r="H25" i="6"/>
  <c r="H14" i="6"/>
  <c r="D58" i="6"/>
  <c r="D47" i="6"/>
  <c r="D36" i="6"/>
  <c r="D25" i="6"/>
  <c r="D14" i="6"/>
  <c r="O71" i="6"/>
  <c r="L71" i="6"/>
  <c r="H52" i="6"/>
  <c r="D52" i="6"/>
  <c r="O52" i="6"/>
  <c r="O60" i="6" s="1"/>
  <c r="L52" i="6"/>
  <c r="L60" i="6" s="1"/>
  <c r="H59" i="6"/>
  <c r="H57" i="6"/>
  <c r="H56" i="6"/>
  <c r="H55" i="6"/>
  <c r="H54" i="6"/>
  <c r="H53" i="6"/>
  <c r="H41" i="6"/>
  <c r="D59" i="6"/>
  <c r="D57" i="6"/>
  <c r="D56" i="6"/>
  <c r="D55" i="6"/>
  <c r="D54" i="6"/>
  <c r="D53" i="6"/>
  <c r="D41" i="6"/>
  <c r="O41" i="6"/>
  <c r="O49" i="6" s="1"/>
  <c r="L41" i="6"/>
  <c r="L49" i="6" s="1"/>
  <c r="H48" i="6"/>
  <c r="H46" i="6"/>
  <c r="H45" i="6"/>
  <c r="H44" i="6"/>
  <c r="H43" i="6"/>
  <c r="H42" i="6"/>
  <c r="H30" i="6"/>
  <c r="D48" i="6"/>
  <c r="D46" i="6"/>
  <c r="D45" i="6"/>
  <c r="D44" i="6"/>
  <c r="D43" i="6"/>
  <c r="D42" i="6"/>
  <c r="D30" i="6"/>
  <c r="O30" i="6"/>
  <c r="O38" i="6" s="1"/>
  <c r="L30" i="6"/>
  <c r="L38" i="6" s="1"/>
  <c r="H37" i="6"/>
  <c r="H35" i="6"/>
  <c r="H34" i="6"/>
  <c r="H33" i="6"/>
  <c r="H32" i="6"/>
  <c r="H31" i="6"/>
  <c r="D37" i="6"/>
  <c r="D35" i="6"/>
  <c r="D34" i="6"/>
  <c r="D32" i="6"/>
  <c r="D33" i="6"/>
  <c r="D31" i="6"/>
  <c r="D19" i="6"/>
  <c r="O19" i="6"/>
  <c r="O27" i="6" s="1"/>
  <c r="L19" i="6"/>
  <c r="L27" i="6" s="1"/>
  <c r="H26" i="6"/>
  <c r="H24" i="6"/>
  <c r="H23" i="6"/>
  <c r="H22" i="6"/>
  <c r="H21" i="6"/>
  <c r="H19" i="6"/>
  <c r="H20" i="6"/>
  <c r="D26" i="6"/>
  <c r="D24" i="6"/>
  <c r="D23" i="6"/>
  <c r="D22" i="6"/>
  <c r="D21" i="6"/>
  <c r="D20" i="6"/>
  <c r="O8" i="6"/>
  <c r="O16" i="6" s="1"/>
  <c r="L8" i="6"/>
  <c r="L16" i="6" s="1"/>
  <c r="H15" i="6"/>
  <c r="H13" i="6"/>
  <c r="H12" i="6"/>
  <c r="H11" i="6"/>
  <c r="H10" i="6"/>
  <c r="H9" i="6"/>
  <c r="H8" i="6"/>
  <c r="D15" i="6"/>
  <c r="D13" i="6"/>
  <c r="D12" i="6"/>
  <c r="D11" i="6"/>
  <c r="D10" i="6"/>
  <c r="D9" i="6"/>
  <c r="D74" i="6" l="1"/>
  <c r="D38" i="6"/>
  <c r="H75" i="6"/>
  <c r="D79" i="6"/>
  <c r="H79" i="6"/>
  <c r="H71" i="6"/>
  <c r="D80" i="6"/>
  <c r="H80" i="6"/>
  <c r="H16" i="6"/>
  <c r="H77" i="6"/>
  <c r="D78" i="6"/>
  <c r="H27" i="6"/>
  <c r="D77" i="6"/>
  <c r="D81" i="6"/>
  <c r="H38" i="6"/>
  <c r="D16" i="6"/>
  <c r="D27" i="6"/>
  <c r="H74" i="6"/>
  <c r="D76" i="6"/>
  <c r="D49" i="6"/>
  <c r="H76" i="6"/>
  <c r="H81" i="6"/>
  <c r="D71" i="6"/>
  <c r="H60" i="6"/>
  <c r="H49" i="6"/>
  <c r="O74" i="6"/>
  <c r="O82" i="6" s="1"/>
  <c r="D75" i="6"/>
  <c r="L74" i="6"/>
  <c r="L82" i="6" s="1"/>
  <c r="H78" i="6"/>
  <c r="D60" i="6"/>
  <c r="H82" i="6" l="1"/>
  <c r="D82" i="6"/>
</calcChain>
</file>

<file path=xl/sharedStrings.xml><?xml version="1.0" encoding="utf-8"?>
<sst xmlns="http://schemas.openxmlformats.org/spreadsheetml/2006/main" count="370" uniqueCount="131">
  <si>
    <t>競技名</t>
    <rPh sb="0" eb="3">
      <t>キョウギメイ</t>
    </rPh>
    <phoneticPr fontId="2"/>
  </si>
  <si>
    <t>計</t>
    <rPh sb="0" eb="1">
      <t>ケイ</t>
    </rPh>
    <phoneticPr fontId="2"/>
  </si>
  <si>
    <t>監督章</t>
    <rPh sb="0" eb="2">
      <t>カントク</t>
    </rPh>
    <rPh sb="2" eb="3">
      <t>ショウ</t>
    </rPh>
    <phoneticPr fontId="2"/>
  </si>
  <si>
    <t>備考</t>
    <rPh sb="0" eb="2">
      <t>ビコウ</t>
    </rPh>
    <phoneticPr fontId="2"/>
  </si>
  <si>
    <t>身長</t>
    <rPh sb="0" eb="2">
      <t>シンチョウ</t>
    </rPh>
    <phoneticPr fontId="2"/>
  </si>
  <si>
    <t>上着</t>
    <rPh sb="0" eb="2">
      <t>ウワギ</t>
    </rPh>
    <phoneticPr fontId="2"/>
  </si>
  <si>
    <t>帽子</t>
    <rPh sb="0" eb="2">
      <t>ボウシ</t>
    </rPh>
    <phoneticPr fontId="2"/>
  </si>
  <si>
    <t>ズボン</t>
    <phoneticPr fontId="2"/>
  </si>
  <si>
    <t>サイズ</t>
    <phoneticPr fontId="2"/>
  </si>
  <si>
    <t>性別</t>
    <rPh sb="0" eb="2">
      <t>セイベツ</t>
    </rPh>
    <phoneticPr fontId="2"/>
  </si>
  <si>
    <t>申込人数</t>
    <rPh sb="0" eb="2">
      <t>モウシコ</t>
    </rPh>
    <rPh sb="2" eb="4">
      <t>ニンズウ</t>
    </rPh>
    <phoneticPr fontId="2"/>
  </si>
  <si>
    <t>申込人数</t>
    <rPh sb="0" eb="2">
      <t>モウシコミ</t>
    </rPh>
    <rPh sb="2" eb="4">
      <t>ニンズウ</t>
    </rPh>
    <phoneticPr fontId="2"/>
  </si>
  <si>
    <t>個数</t>
    <rPh sb="0" eb="2">
      <t>コスウ</t>
    </rPh>
    <phoneticPr fontId="2"/>
  </si>
  <si>
    <t>特注</t>
    <rPh sb="0" eb="2">
      <t>トクチュウ</t>
    </rPh>
    <phoneticPr fontId="2"/>
  </si>
  <si>
    <t>フリーサイズ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</si>
  <si>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</si>
  <si>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</si>
  <si>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S</t>
    <phoneticPr fontId="2"/>
  </si>
  <si>
    <t>SS</t>
    <phoneticPr fontId="2"/>
  </si>
  <si>
    <t>M</t>
    <phoneticPr fontId="2"/>
  </si>
  <si>
    <t>L</t>
    <phoneticPr fontId="2"/>
  </si>
  <si>
    <t>○</t>
    <phoneticPr fontId="2"/>
  </si>
  <si>
    <t>２．氏名</t>
    <rPh sb="2" eb="4">
      <t>シメイ</t>
    </rPh>
    <phoneticPr fontId="2"/>
  </si>
  <si>
    <t>３．性別</t>
    <rPh sb="2" eb="4">
      <t>セイベツ</t>
    </rPh>
    <phoneticPr fontId="2"/>
  </si>
  <si>
    <t>　【上着】</t>
    <rPh sb="2" eb="4">
      <t>ウワギ</t>
    </rPh>
    <phoneticPr fontId="2"/>
  </si>
  <si>
    <t>５．帽子</t>
    <rPh sb="2" eb="4">
      <t>ボウシ</t>
    </rPh>
    <phoneticPr fontId="2"/>
  </si>
  <si>
    <t>６．監督章</t>
    <rPh sb="2" eb="4">
      <t>カントク</t>
    </rPh>
    <rPh sb="4" eb="5">
      <t>ショウ</t>
    </rPh>
    <phoneticPr fontId="2"/>
  </si>
  <si>
    <t>　【ズボン】</t>
    <phoneticPr fontId="2"/>
  </si>
  <si>
    <t>４．サイズ</t>
    <phoneticPr fontId="2"/>
  </si>
  <si>
    <t>申込責任者</t>
    <rPh sb="0" eb="2">
      <t>モウシコミ</t>
    </rPh>
    <rPh sb="2" eb="5">
      <t>セキニンシャ</t>
    </rPh>
    <phoneticPr fontId="2"/>
  </si>
  <si>
    <t>氏名</t>
    <rPh sb="0" eb="2">
      <t>シメイ</t>
    </rPh>
    <phoneticPr fontId="2"/>
  </si>
  <si>
    <t>監督</t>
    <rPh sb="0" eb="2">
      <t>カントク</t>
    </rPh>
    <phoneticPr fontId="2"/>
  </si>
  <si>
    <t>成年男子選手</t>
    <rPh sb="0" eb="2">
      <t>セイネン</t>
    </rPh>
    <rPh sb="2" eb="4">
      <t>ダンシ</t>
    </rPh>
    <rPh sb="4" eb="6">
      <t>センシュ</t>
    </rPh>
    <phoneticPr fontId="2"/>
  </si>
  <si>
    <t>成年女子選手</t>
    <rPh sb="0" eb="2">
      <t>セイネン</t>
    </rPh>
    <rPh sb="2" eb="4">
      <t>ジョシ</t>
    </rPh>
    <rPh sb="4" eb="6">
      <t>センシュ</t>
    </rPh>
    <phoneticPr fontId="2"/>
  </si>
  <si>
    <t>少年男子選手</t>
    <rPh sb="0" eb="2">
      <t>ショウネン</t>
    </rPh>
    <rPh sb="2" eb="4">
      <t>ダンシ</t>
    </rPh>
    <rPh sb="4" eb="6">
      <t>センシュ</t>
    </rPh>
    <phoneticPr fontId="2"/>
  </si>
  <si>
    <t>少年女子選手</t>
    <rPh sb="0" eb="2">
      <t>ショウネン</t>
    </rPh>
    <rPh sb="2" eb="4">
      <t>ジョシ</t>
    </rPh>
    <rPh sb="4" eb="6">
      <t>センシュ</t>
    </rPh>
    <phoneticPr fontId="2"/>
  </si>
  <si>
    <t>監　督</t>
    <rPh sb="0" eb="1">
      <t>カン</t>
    </rPh>
    <rPh sb="2" eb="3">
      <t>ヨシ</t>
    </rPh>
    <phoneticPr fontId="2"/>
  </si>
  <si>
    <t>合　計</t>
    <rPh sb="0" eb="1">
      <t>ゴウ</t>
    </rPh>
    <rPh sb="2" eb="3">
      <t>ケイ</t>
    </rPh>
    <phoneticPr fontId="2"/>
  </si>
  <si>
    <t>O</t>
    <phoneticPr fontId="2"/>
  </si>
  <si>
    <t>XO</t>
    <phoneticPr fontId="2"/>
  </si>
  <si>
    <t>2XO</t>
    <phoneticPr fontId="2"/>
  </si>
  <si>
    <t>項目</t>
    <rPh sb="0" eb="2">
      <t>コウモク</t>
    </rPh>
    <phoneticPr fontId="2"/>
  </si>
  <si>
    <t>体重</t>
    <rPh sb="0" eb="2">
      <t>タイジュウ</t>
    </rPh>
    <phoneticPr fontId="2"/>
  </si>
  <si>
    <t>バスト</t>
    <phoneticPr fontId="2"/>
  </si>
  <si>
    <t>ウエスト</t>
    <phoneticPr fontId="2"/>
  </si>
  <si>
    <t>ヒップ</t>
    <phoneticPr fontId="2"/>
  </si>
  <si>
    <t>肩幅</t>
    <rPh sb="0" eb="2">
      <t>カタハバ</t>
    </rPh>
    <phoneticPr fontId="2"/>
  </si>
  <si>
    <t>袖丈</t>
    <rPh sb="0" eb="2">
      <t>ソデタケ</t>
    </rPh>
    <phoneticPr fontId="2"/>
  </si>
  <si>
    <t>着丈</t>
    <rPh sb="0" eb="2">
      <t>キタケ</t>
    </rPh>
    <phoneticPr fontId="2"/>
  </si>
  <si>
    <t>脇丈</t>
    <rPh sb="0" eb="2">
      <t>ワキタケ</t>
    </rPh>
    <phoneticPr fontId="2"/>
  </si>
  <si>
    <t>股上</t>
    <rPh sb="0" eb="2">
      <t>マタガミ</t>
    </rPh>
    <phoneticPr fontId="2"/>
  </si>
  <si>
    <t>股下</t>
    <rPh sb="0" eb="2">
      <t>マタシタ</t>
    </rPh>
    <phoneticPr fontId="2"/>
  </si>
  <si>
    <t>太もも周り</t>
    <rPh sb="0" eb="1">
      <t>フト</t>
    </rPh>
    <rPh sb="3" eb="4">
      <t>マワ</t>
    </rPh>
    <phoneticPr fontId="2"/>
  </si>
  <si>
    <t>腕周り</t>
    <rPh sb="0" eb="1">
      <t>ウデ</t>
    </rPh>
    <rPh sb="1" eb="2">
      <t>マワ</t>
    </rPh>
    <phoneticPr fontId="2"/>
  </si>
  <si>
    <t>身丈</t>
    <rPh sb="0" eb="2">
      <t>ミタケ</t>
    </rPh>
    <phoneticPr fontId="2"/>
  </si>
  <si>
    <t>表示サイズ</t>
  </si>
  <si>
    <t>身長範囲</t>
  </si>
  <si>
    <t>胸囲範囲</t>
  </si>
  <si>
    <t>　ウェスト範囲</t>
  </si>
  <si>
    <t>１５７～１６３</t>
    <phoneticPr fontId="6"/>
  </si>
  <si>
    <t>８１～８７</t>
    <phoneticPr fontId="6"/>
  </si>
  <si>
    <t>６７～７３</t>
    <phoneticPr fontId="6"/>
  </si>
  <si>
    <t>１６２～１６８</t>
    <phoneticPr fontId="6"/>
  </si>
  <si>
    <t>８５～９１</t>
    <phoneticPr fontId="6"/>
  </si>
  <si>
    <t>７１～７７</t>
    <phoneticPr fontId="6"/>
  </si>
  <si>
    <t>１６７～１７３</t>
    <phoneticPr fontId="6"/>
  </si>
  <si>
    <t>８９～９５</t>
    <phoneticPr fontId="6"/>
  </si>
  <si>
    <t>７５～８１</t>
    <phoneticPr fontId="6"/>
  </si>
  <si>
    <t>１７２～１７８</t>
    <phoneticPr fontId="6"/>
  </si>
  <si>
    <t>９３～９９</t>
    <phoneticPr fontId="6"/>
  </si>
  <si>
    <t>７９～８５</t>
    <phoneticPr fontId="6"/>
  </si>
  <si>
    <t>１７７～１８３</t>
    <phoneticPr fontId="6"/>
  </si>
  <si>
    <t>９７～１０３</t>
    <phoneticPr fontId="6"/>
  </si>
  <si>
    <t>８３～８９</t>
    <phoneticPr fontId="6"/>
  </si>
  <si>
    <t>１８２～１８８</t>
    <phoneticPr fontId="6"/>
  </si>
  <si>
    <t>１０１～１０７</t>
    <phoneticPr fontId="6"/>
  </si>
  <si>
    <t>８７～９３</t>
    <phoneticPr fontId="6"/>
  </si>
  <si>
    <t>１８７～１９３</t>
    <phoneticPr fontId="6"/>
  </si>
  <si>
    <t>１０５～１１１</t>
    <phoneticPr fontId="6"/>
  </si>
  <si>
    <t>９１～９７</t>
    <phoneticPr fontId="6"/>
  </si>
  <si>
    <t>〒</t>
    <phoneticPr fontId="2"/>
  </si>
  <si>
    <t>No.</t>
    <phoneticPr fontId="2"/>
  </si>
  <si>
    <t>連絡先</t>
    <rPh sb="0" eb="3">
      <t>レンラクサキ</t>
    </rPh>
    <phoneticPr fontId="2"/>
  </si>
  <si>
    <t>個人別内訳</t>
    <rPh sb="0" eb="2">
      <t>コジン</t>
    </rPh>
    <rPh sb="2" eb="3">
      <t>ベツ</t>
    </rPh>
    <rPh sb="3" eb="5">
      <t>ウチワケ</t>
    </rPh>
    <phoneticPr fontId="2"/>
  </si>
  <si>
    <t>監督章　　</t>
    <rPh sb="0" eb="2">
      <t>カントク</t>
    </rPh>
    <rPh sb="2" eb="3">
      <t>ショウ</t>
    </rPh>
    <phoneticPr fontId="2"/>
  </si>
  <si>
    <t>納品希望先</t>
    <rPh sb="0" eb="2">
      <t>ノウヒン</t>
    </rPh>
    <rPh sb="2" eb="4">
      <t>キボウ</t>
    </rPh>
    <rPh sb="4" eb="5">
      <t>サキ</t>
    </rPh>
    <phoneticPr fontId="2"/>
  </si>
  <si>
    <t>予備登録選手</t>
    <rPh sb="0" eb="2">
      <t>ヨビ</t>
    </rPh>
    <rPh sb="2" eb="4">
      <t>トウロク</t>
    </rPh>
    <rPh sb="4" eb="6">
      <t>センシュ</t>
    </rPh>
    <phoneticPr fontId="2"/>
  </si>
  <si>
    <t>競技支援スタッフ</t>
    <rPh sb="0" eb="2">
      <t>キョウギ</t>
    </rPh>
    <rPh sb="2" eb="4">
      <t>シエン</t>
    </rPh>
    <phoneticPr fontId="2"/>
  </si>
  <si>
    <t>正式参加申込者</t>
    <rPh sb="0" eb="2">
      <t>セイシキ</t>
    </rPh>
    <rPh sb="2" eb="4">
      <t>サンカ</t>
    </rPh>
    <rPh sb="4" eb="5">
      <t>モウ</t>
    </rPh>
    <rPh sb="5" eb="6">
      <t>コ</t>
    </rPh>
    <rPh sb="6" eb="7">
      <t>シャ</t>
    </rPh>
    <phoneticPr fontId="2"/>
  </si>
  <si>
    <t>区分</t>
    <rPh sb="0" eb="2">
      <t>クブン</t>
    </rPh>
    <phoneticPr fontId="2"/>
  </si>
  <si>
    <t>区分</t>
    <rPh sb="0" eb="2">
      <t>クブン</t>
    </rPh>
    <phoneticPr fontId="2"/>
  </si>
  <si>
    <t>その他</t>
    <rPh sb="2" eb="3">
      <t>タ</t>
    </rPh>
    <phoneticPr fontId="2"/>
  </si>
  <si>
    <t>助成対象外</t>
    <rPh sb="0" eb="2">
      <t>ジョセイ</t>
    </rPh>
    <rPh sb="2" eb="4">
      <t>タイショウ</t>
    </rPh>
    <rPh sb="4" eb="5">
      <t>ガイ</t>
    </rPh>
    <phoneticPr fontId="2"/>
  </si>
  <si>
    <t>半額助成
※監督章は助成対象外</t>
    <rPh sb="0" eb="2">
      <t>ハンガク</t>
    </rPh>
    <rPh sb="2" eb="4">
      <t>ジョセイ</t>
    </rPh>
    <rPh sb="6" eb="8">
      <t>カントク</t>
    </rPh>
    <rPh sb="8" eb="9">
      <t>ショウ</t>
    </rPh>
    <rPh sb="10" eb="12">
      <t>ジョセイ</t>
    </rPh>
    <rPh sb="12" eb="14">
      <t>タイショウ</t>
    </rPh>
    <rPh sb="14" eb="15">
      <t>ガイ</t>
    </rPh>
    <phoneticPr fontId="2"/>
  </si>
  <si>
    <t>助成金</t>
    <rPh sb="0" eb="3">
      <t>ジョセイキン</t>
    </rPh>
    <phoneticPr fontId="2"/>
  </si>
  <si>
    <t>助成金対象</t>
    <rPh sb="0" eb="3">
      <t>ジョセイキン</t>
    </rPh>
    <rPh sb="3" eb="5">
      <t>タイショウ</t>
    </rPh>
    <phoneticPr fontId="2"/>
  </si>
  <si>
    <t>概算申込</t>
    <rPh sb="0" eb="2">
      <t>ガイサン</t>
    </rPh>
    <rPh sb="2" eb="3">
      <t>モウ</t>
    </rPh>
    <rPh sb="3" eb="4">
      <t>コ</t>
    </rPh>
    <phoneticPr fontId="2"/>
  </si>
  <si>
    <t>正式申込</t>
    <rPh sb="0" eb="2">
      <t>セイシキ</t>
    </rPh>
    <rPh sb="2" eb="3">
      <t>モウ</t>
    </rPh>
    <rPh sb="3" eb="4">
      <t>コ</t>
    </rPh>
    <phoneticPr fontId="2"/>
  </si>
  <si>
    <t>連絡先</t>
    <rPh sb="0" eb="3">
      <t>レンラクサキ</t>
    </rPh>
    <phoneticPr fontId="2"/>
  </si>
  <si>
    <t>予備登録選手
競技支援スタッフ
その他</t>
    <rPh sb="0" eb="2">
      <t>ヨビ</t>
    </rPh>
    <rPh sb="2" eb="4">
      <t>トウロク</t>
    </rPh>
    <rPh sb="4" eb="6">
      <t>センシュ</t>
    </rPh>
    <rPh sb="7" eb="9">
      <t>キョウギ</t>
    </rPh>
    <rPh sb="9" eb="11">
      <t>シエン</t>
    </rPh>
    <rPh sb="18" eb="19">
      <t>タ</t>
    </rPh>
    <phoneticPr fontId="2"/>
  </si>
  <si>
    <t>サイズ</t>
    <phoneticPr fontId="2"/>
  </si>
  <si>
    <t>１．区分</t>
    <rPh sb="2" eb="4">
      <t>クブン</t>
    </rPh>
    <phoneticPr fontId="2"/>
  </si>
  <si>
    <t>◆　岐阜県選手団国体ユニフォーム　申込書作成要領　◆</t>
    <rPh sb="2" eb="5">
      <t>ギフケン</t>
    </rPh>
    <rPh sb="5" eb="8">
      <t>センシュダン</t>
    </rPh>
    <rPh sb="8" eb="10">
      <t>コクタイ</t>
    </rPh>
    <rPh sb="17" eb="20">
      <t>モウシコミショ</t>
    </rPh>
    <rPh sb="20" eb="22">
      <t>サクセイ</t>
    </rPh>
    <rPh sb="22" eb="24">
      <t>ヨウリョウ</t>
    </rPh>
    <phoneticPr fontId="2"/>
  </si>
  <si>
    <t>　　購入履歴を残すため、氏名に誤りがないよう注意して入力してください。</t>
    <rPh sb="2" eb="4">
      <t>コウニュウ</t>
    </rPh>
    <rPh sb="4" eb="6">
      <t>リレキ</t>
    </rPh>
    <rPh sb="7" eb="8">
      <t>ノコ</t>
    </rPh>
    <rPh sb="12" eb="14">
      <t>シメイ</t>
    </rPh>
    <rPh sb="15" eb="16">
      <t>アヤマ</t>
    </rPh>
    <rPh sb="22" eb="24">
      <t>チュウイ</t>
    </rPh>
    <rPh sb="26" eb="28">
      <t>ニュウリョク</t>
    </rPh>
    <phoneticPr fontId="2"/>
  </si>
  <si>
    <t>SS</t>
    <phoneticPr fontId="6"/>
  </si>
  <si>
    <t>M</t>
    <phoneticPr fontId="6"/>
  </si>
  <si>
    <t>L</t>
    <phoneticPr fontId="6"/>
  </si>
  <si>
    <t>O</t>
    <phoneticPr fontId="6"/>
  </si>
  <si>
    <t>XO</t>
    <phoneticPr fontId="6"/>
  </si>
  <si>
    <t>2XO</t>
    <phoneticPr fontId="6"/>
  </si>
  <si>
    <t>S</t>
    <phoneticPr fontId="6"/>
  </si>
  <si>
    <t>岐阜県選手団国体ユニフォーム　JASPOサイズ（男女共通）一覧表</t>
    <rPh sb="0" eb="3">
      <t>ギフケン</t>
    </rPh>
    <rPh sb="3" eb="6">
      <t>センシュダン</t>
    </rPh>
    <rPh sb="29" eb="31">
      <t>イチラン</t>
    </rPh>
    <rPh sb="31" eb="32">
      <t>ヒョウ</t>
    </rPh>
    <phoneticPr fontId="2"/>
  </si>
  <si>
    <t>　　▼ボタンで必要の場合は『○』を選択してください。注文しない場合は空欄のままで結構です。</t>
    <rPh sb="7" eb="9">
      <t>ヒツヨウ</t>
    </rPh>
    <rPh sb="10" eb="12">
      <t>バアイ</t>
    </rPh>
    <rPh sb="17" eb="19">
      <t>センタク</t>
    </rPh>
    <rPh sb="26" eb="28">
      <t>チュウモン</t>
    </rPh>
    <rPh sb="31" eb="33">
      <t>バアイ</t>
    </rPh>
    <rPh sb="34" eb="36">
      <t>クウラン</t>
    </rPh>
    <rPh sb="40" eb="42">
      <t>ケッコウ</t>
    </rPh>
    <phoneticPr fontId="2"/>
  </si>
  <si>
    <t>７．身長</t>
    <rPh sb="2" eb="4">
      <t>シンチョウ</t>
    </rPh>
    <phoneticPr fontId="2"/>
  </si>
  <si>
    <t>　　cm単位抜きで、数字のみ入力してください。</t>
    <rPh sb="4" eb="6">
      <t>タンイ</t>
    </rPh>
    <rPh sb="6" eb="7">
      <t>ヌ</t>
    </rPh>
    <rPh sb="10" eb="12">
      <t>スウジ</t>
    </rPh>
    <rPh sb="14" eb="16">
      <t>ニュウリョク</t>
    </rPh>
    <phoneticPr fontId="2"/>
  </si>
  <si>
    <t>８．助成金対象</t>
    <rPh sb="2" eb="5">
      <t>ジョセイキン</t>
    </rPh>
    <rPh sb="5" eb="7">
      <t>タイショウ</t>
    </rPh>
    <phoneticPr fontId="2"/>
  </si>
  <si>
    <t>　　■正式に参加申込をした監督・選手</t>
    <rPh sb="3" eb="5">
      <t>セイシキ</t>
    </rPh>
    <rPh sb="6" eb="8">
      <t>サンカ</t>
    </rPh>
    <rPh sb="8" eb="10">
      <t>モウシコミ</t>
    </rPh>
    <rPh sb="13" eb="15">
      <t>カントク</t>
    </rPh>
    <rPh sb="16" eb="18">
      <t>センシュ</t>
    </rPh>
    <phoneticPr fontId="2"/>
  </si>
  <si>
    <t>『無記入』　※半額補助対象</t>
    <rPh sb="1" eb="4">
      <t>ムキニュウ</t>
    </rPh>
    <rPh sb="7" eb="9">
      <t>ハンガク</t>
    </rPh>
    <rPh sb="9" eb="11">
      <t>ホジョ</t>
    </rPh>
    <rPh sb="11" eb="13">
      <t>タイショウ</t>
    </rPh>
    <phoneticPr fontId="2"/>
  </si>
  <si>
    <t>　　■その他</t>
    <rPh sb="5" eb="6">
      <t>タ</t>
    </rPh>
    <phoneticPr fontId="2"/>
  </si>
  <si>
    <r>
      <t>　岐阜県選手団国体ユニフォームの注文については、以下の点に注意して、申込書シート（必要に応じて特注サイズ申込書シートも併せて）に必要事項を記載し、メールにて申し込みをお願いいたします。
　</t>
    </r>
    <r>
      <rPr>
        <sz val="11"/>
        <rFont val="ＭＳ Ｐゴシック"/>
        <family val="3"/>
        <charset val="128"/>
        <scheme val="minor"/>
      </rPr>
      <t>※</t>
    </r>
    <r>
      <rPr>
        <u/>
        <sz val="11"/>
        <rFont val="ＭＳ Ｐゴシック"/>
        <family val="3"/>
        <charset val="128"/>
        <scheme val="minor"/>
      </rPr>
      <t>「集計シート」については、自動入力されますので、操作しないよう注意してください。</t>
    </r>
    <r>
      <rPr>
        <u/>
        <sz val="11"/>
        <rFont val="ＭＳ Ｐ明朝"/>
        <family val="1"/>
        <charset val="128"/>
      </rPr>
      <t xml:space="preserve">
</t>
    </r>
    <r>
      <rPr>
        <sz val="11"/>
        <rFont val="ＭＳ Ｐ明朝"/>
        <family val="1"/>
        <charset val="128"/>
      </rPr>
      <t>　なお、ユニフォームの作成にあたっては大変時間を要します。9月中に納品するために、
　　１　『概算申込』・・・7月末（申込数・サイズで業者へ発注、作成）
　　２　『正式申込』・・・8月中（発注数の中で、追加・削減・サイズの変更等を対応）
を目途に2回申し込んでください。
　</t>
    </r>
    <r>
      <rPr>
        <u/>
        <sz val="11"/>
        <rFont val="ＭＳ Ｐゴシック"/>
        <family val="3"/>
        <charset val="128"/>
        <scheme val="minor"/>
      </rPr>
      <t>※『概算申込』時点から変更の有無にかかわらず、『正式申込』として再度申し込んでください。</t>
    </r>
    <r>
      <rPr>
        <sz val="11"/>
        <rFont val="ＭＳ Ｐ明朝"/>
        <family val="1"/>
        <charset val="128"/>
      </rPr>
      <t xml:space="preserve">
　原則、正式に参加申込をした（予備登録選手を除く）監督・選手については、ユニフォーム負担金が『半額負担』となります。
　しかし、過去4年間に購入された方で、改めて本年度再購入される方は、『全額負担』となります。</t>
    </r>
  </si>
  <si>
    <t>　　▼ボタンで『監督・成年男子選手・成年女子選手・少年男子選手・少年女子選手・予備登録選手・競技支援スタッフ・その他』のいずれかを選択してください。</t>
    <rPh sb="8" eb="10">
      <t>カントク</t>
    </rPh>
    <rPh sb="11" eb="13">
      <t>セイネン</t>
    </rPh>
    <rPh sb="13" eb="15">
      <t>ダンシ</t>
    </rPh>
    <rPh sb="15" eb="17">
      <t>センシュ</t>
    </rPh>
    <rPh sb="18" eb="20">
      <t>セイネン</t>
    </rPh>
    <rPh sb="20" eb="22">
      <t>ジョシ</t>
    </rPh>
    <rPh sb="22" eb="24">
      <t>センシュ</t>
    </rPh>
    <rPh sb="25" eb="27">
      <t>ショウネン</t>
    </rPh>
    <rPh sb="27" eb="29">
      <t>ダンシ</t>
    </rPh>
    <rPh sb="29" eb="31">
      <t>センシュ</t>
    </rPh>
    <rPh sb="32" eb="34">
      <t>ショウネン</t>
    </rPh>
    <rPh sb="34" eb="36">
      <t>ジョシ</t>
    </rPh>
    <rPh sb="36" eb="38">
      <t>センシュ</t>
    </rPh>
    <rPh sb="39" eb="41">
      <t>ヨビ</t>
    </rPh>
    <rPh sb="41" eb="43">
      <t>トウロク</t>
    </rPh>
    <rPh sb="43" eb="45">
      <t>センシュ</t>
    </rPh>
    <rPh sb="46" eb="48">
      <t>キョウギ</t>
    </rPh>
    <rPh sb="48" eb="50">
      <t>シエン</t>
    </rPh>
    <rPh sb="57" eb="58">
      <t>タ</t>
    </rPh>
    <rPh sb="65" eb="67">
      <t>センタク</t>
    </rPh>
    <phoneticPr fontId="2"/>
  </si>
  <si>
    <t>　　▼ボタンで『男・女』のいずれかを選択してください。</t>
    <rPh sb="8" eb="9">
      <t>オトコ</t>
    </rPh>
    <rPh sb="10" eb="11">
      <t>オンナ</t>
    </rPh>
    <rPh sb="18" eb="20">
      <t>センタク</t>
    </rPh>
    <phoneticPr fontId="2"/>
  </si>
  <si>
    <t>　　▼ボタンで『SS・S・M・L・O・XO・2XO・特注』のいずれかを選択してください。</t>
    <rPh sb="26" eb="28">
      <t>トクチュウ</t>
    </rPh>
    <rPh sb="35" eb="37">
      <t>センタク</t>
    </rPh>
    <phoneticPr fontId="2"/>
  </si>
  <si>
    <t>１．区分欄で『予備登録選手・競技支援スタッフ・その他』のいずれかを選択すると、自動的に『対象外』が入力されます。</t>
    <rPh sb="2" eb="4">
      <t>クブン</t>
    </rPh>
    <rPh sb="4" eb="5">
      <t>ラン</t>
    </rPh>
    <rPh sb="7" eb="9">
      <t>ヨビ</t>
    </rPh>
    <rPh sb="9" eb="11">
      <t>トウロク</t>
    </rPh>
    <rPh sb="11" eb="13">
      <t>センシュ</t>
    </rPh>
    <rPh sb="14" eb="16">
      <t>キョウギ</t>
    </rPh>
    <rPh sb="16" eb="18">
      <t>シエン</t>
    </rPh>
    <rPh sb="25" eb="26">
      <t>タ</t>
    </rPh>
    <rPh sb="33" eb="35">
      <t>センタク</t>
    </rPh>
    <rPh sb="39" eb="42">
      <t>ジドウテキ</t>
    </rPh>
    <rPh sb="44" eb="47">
      <t>タイショウガイ</t>
    </rPh>
    <rPh sb="49" eb="51">
      <t>ニュウリョク</t>
    </rPh>
    <phoneticPr fontId="2"/>
  </si>
  <si>
    <r>
      <rPr>
        <sz val="11"/>
        <rFont val="ＭＳ Ｐゴシック"/>
        <family val="3"/>
        <charset val="128"/>
        <scheme val="minor"/>
      </rPr>
      <t>　</t>
    </r>
    <r>
      <rPr>
        <u/>
        <sz val="11"/>
        <rFont val="ＭＳ Ｐゴシック"/>
        <family val="3"/>
        <charset val="128"/>
        <scheme val="minor"/>
      </rPr>
      <t>※コーチ、トレーナー、ドクター、役員等については、『競技支援スタッフ』または『その他』を選択してください。</t>
    </r>
    <rPh sb="27" eb="29">
      <t>キョウギ</t>
    </rPh>
    <rPh sb="29" eb="31">
      <t>シエン</t>
    </rPh>
    <phoneticPr fontId="2"/>
  </si>
  <si>
    <r>
      <rPr>
        <sz val="11"/>
        <rFont val="ＭＳ Ｐゴシック"/>
        <family val="3"/>
        <charset val="128"/>
        <scheme val="minor"/>
      </rPr>
      <t>　</t>
    </r>
    <r>
      <rPr>
        <u/>
        <sz val="11"/>
        <rFont val="ＭＳ Ｐゴシック"/>
        <family val="3"/>
        <charset val="128"/>
        <scheme val="minor"/>
      </rPr>
      <t>※半額負担者と全額負担者を正確に把握するため、ご協力をお願いします。</t>
    </r>
    <rPh sb="2" eb="4">
      <t>ハンガク</t>
    </rPh>
    <rPh sb="4" eb="6">
      <t>フタン</t>
    </rPh>
    <rPh sb="6" eb="7">
      <t>シャ</t>
    </rPh>
    <rPh sb="8" eb="10">
      <t>ゼンガク</t>
    </rPh>
    <rPh sb="10" eb="12">
      <t>フタン</t>
    </rPh>
    <rPh sb="12" eb="13">
      <t>シャ</t>
    </rPh>
    <rPh sb="14" eb="16">
      <t>セイカク</t>
    </rPh>
    <rPh sb="17" eb="19">
      <t>ハアク</t>
    </rPh>
    <rPh sb="25" eb="27">
      <t>キョウリョク</t>
    </rPh>
    <rPh sb="29" eb="30">
      <t>ネガ</t>
    </rPh>
    <phoneticPr fontId="2"/>
  </si>
  <si>
    <r>
      <rPr>
        <sz val="11"/>
        <rFont val="ＭＳ Ｐゴシック"/>
        <family val="3"/>
        <charset val="128"/>
        <scheme val="minor"/>
      </rPr>
      <t>　</t>
    </r>
    <r>
      <rPr>
        <u/>
        <sz val="11"/>
        <rFont val="ＭＳ Ｐゴシック"/>
        <family val="3"/>
        <charset val="128"/>
        <scheme val="minor"/>
      </rPr>
      <t>※但し『特注』の場合は、別紙「申込書（特注サイズ）」に必要事項を記入し、併せて提出してください。</t>
    </r>
    <rPh sb="2" eb="3">
      <t>タダ</t>
    </rPh>
    <rPh sb="5" eb="7">
      <t>トクチュウ</t>
    </rPh>
    <rPh sb="9" eb="11">
      <t>バアイ</t>
    </rPh>
    <rPh sb="13" eb="15">
      <t>ベッシ</t>
    </rPh>
    <rPh sb="16" eb="19">
      <t>モウシコミショ</t>
    </rPh>
    <rPh sb="20" eb="22">
      <t>トクチュウ</t>
    </rPh>
    <rPh sb="28" eb="30">
      <t>ヒツヨウ</t>
    </rPh>
    <rPh sb="30" eb="32">
      <t>ジコウ</t>
    </rPh>
    <rPh sb="33" eb="35">
      <t>キニュウ</t>
    </rPh>
    <rPh sb="37" eb="38">
      <t>アワ</t>
    </rPh>
    <rPh sb="40" eb="42">
      <t>テイシュツ</t>
    </rPh>
    <phoneticPr fontId="2"/>
  </si>
  <si>
    <r>
      <rPr>
        <sz val="11"/>
        <rFont val="ＭＳ Ｐゴシック"/>
        <family val="3"/>
        <charset val="128"/>
        <scheme val="minor"/>
      </rPr>
      <t>　</t>
    </r>
    <r>
      <rPr>
        <u/>
        <sz val="11"/>
        <rFont val="ＭＳ Ｐゴシック"/>
        <family val="3"/>
        <charset val="128"/>
        <scheme val="minor"/>
      </rPr>
      <t>※サイズについては、別表「JASPOサイズ（男女共通）一覧表」を参考にしてください。</t>
    </r>
    <rPh sb="11" eb="13">
      <t>ベッピョウ</t>
    </rPh>
    <rPh sb="28" eb="30">
      <t>イチラン</t>
    </rPh>
    <rPh sb="30" eb="31">
      <t>ヒョウ</t>
    </rPh>
    <rPh sb="33" eb="35">
      <t>サンコウ</t>
    </rPh>
    <phoneticPr fontId="2"/>
  </si>
  <si>
    <t>第75回国民体育大会冬季大会　ユニフォーム申込書</t>
    <rPh sb="0" eb="1">
      <t>ダイ</t>
    </rPh>
    <rPh sb="3" eb="4">
      <t>カイ</t>
    </rPh>
    <rPh sb="4" eb="6">
      <t>コクミン</t>
    </rPh>
    <rPh sb="6" eb="8">
      <t>タイイク</t>
    </rPh>
    <rPh sb="8" eb="10">
      <t>タイカイ</t>
    </rPh>
    <rPh sb="10" eb="12">
      <t>トウキ</t>
    </rPh>
    <rPh sb="12" eb="14">
      <t>タイカイ</t>
    </rPh>
    <rPh sb="21" eb="24">
      <t>モウシコミショ</t>
    </rPh>
    <phoneticPr fontId="2"/>
  </si>
  <si>
    <t>第75回国民体育大会冬季大会　特注サイズユニフォーム申込書</t>
    <rPh sb="0" eb="1">
      <t>ダイ</t>
    </rPh>
    <rPh sb="3" eb="4">
      <t>カイ</t>
    </rPh>
    <rPh sb="4" eb="6">
      <t>コクミン</t>
    </rPh>
    <rPh sb="6" eb="8">
      <t>タイイク</t>
    </rPh>
    <rPh sb="8" eb="10">
      <t>タイカイ</t>
    </rPh>
    <rPh sb="10" eb="12">
      <t>トウキ</t>
    </rPh>
    <rPh sb="12" eb="14">
      <t>タイカイ</t>
    </rPh>
    <rPh sb="26" eb="29">
      <t>モウシコミショ</t>
    </rPh>
    <phoneticPr fontId="2"/>
  </si>
  <si>
    <t>第75回国民体育大会冬季大会　ユニフォーム申込競技別集計一覧</t>
    <rPh sb="21" eb="23">
      <t>モウシコミ</t>
    </rPh>
    <rPh sb="23" eb="25">
      <t>キョウギ</t>
    </rPh>
    <rPh sb="25" eb="26">
      <t>ベツ</t>
    </rPh>
    <rPh sb="26" eb="28">
      <t>シュウケイ</t>
    </rPh>
    <rPh sb="28" eb="30">
      <t>イチラン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</si>
</sst>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cm&quot;"/>
    <numFmt numFmtId="177" formatCode="@&quot;cm&quot;"/>
    <numFmt numFmtId="178" formatCode="@&quot;kg&quot;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indexed="55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b/>
      <sz val="11"/>
      <color indexed="10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u/>
      <sz val="11"/>
      <name val="ＭＳ Ｐ明朝"/>
      <family val="1"/>
      <charset val="128"/>
    </font>
    <font>
      <sz val="16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distributed" vertical="center" indent="1"/>
    </xf>
    <xf numFmtId="176" fontId="7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6" borderId="7" xfId="0" applyFont="1" applyFill="1" applyBorder="1" applyAlignment="1">
      <alignment vertical="center"/>
    </xf>
    <xf numFmtId="0" fontId="7" fillId="6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vertical="center"/>
    </xf>
    <xf numFmtId="0" fontId="7" fillId="6" borderId="10" xfId="0" applyFont="1" applyFill="1" applyBorder="1" applyAlignment="1">
      <alignment vertical="center"/>
    </xf>
    <xf numFmtId="177" fontId="13" fillId="0" borderId="11" xfId="0" applyNumberFormat="1" applyFont="1" applyBorder="1" applyAlignment="1">
      <alignment horizontal="center" vertical="center"/>
    </xf>
    <xf numFmtId="177" fontId="13" fillId="0" borderId="12" xfId="0" applyNumberFormat="1" applyFont="1" applyBorder="1" applyAlignment="1">
      <alignment horizontal="center" vertical="center"/>
    </xf>
    <xf numFmtId="177" fontId="13" fillId="0" borderId="13" xfId="0" applyNumberFormat="1" applyFont="1" applyBorder="1" applyAlignment="1">
      <alignment horizontal="center" vertical="center"/>
    </xf>
    <xf numFmtId="178" fontId="13" fillId="0" borderId="14" xfId="0" applyNumberFormat="1" applyFont="1" applyBorder="1" applyAlignment="1">
      <alignment horizontal="center" vertical="center"/>
    </xf>
    <xf numFmtId="178" fontId="13" fillId="0" borderId="1" xfId="0" applyNumberFormat="1" applyFont="1" applyBorder="1" applyAlignment="1">
      <alignment horizontal="center" vertical="center"/>
    </xf>
    <xf numFmtId="178" fontId="13" fillId="0" borderId="15" xfId="0" applyNumberFormat="1" applyFont="1" applyBorder="1" applyAlignment="1">
      <alignment horizontal="center" vertical="center"/>
    </xf>
    <xf numFmtId="177" fontId="13" fillId="0" borderId="14" xfId="0" applyNumberFormat="1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0" borderId="15" xfId="0" applyNumberFormat="1" applyFont="1" applyBorder="1" applyAlignment="1">
      <alignment horizontal="center" vertical="center"/>
    </xf>
    <xf numFmtId="177" fontId="13" fillId="0" borderId="16" xfId="0" applyNumberFormat="1" applyFont="1" applyBorder="1" applyAlignment="1">
      <alignment horizontal="center" vertical="center"/>
    </xf>
    <xf numFmtId="177" fontId="13" fillId="0" borderId="6" xfId="0" applyNumberFormat="1" applyFont="1" applyBorder="1" applyAlignment="1">
      <alignment horizontal="center" vertical="center"/>
    </xf>
    <xf numFmtId="177" fontId="13" fillId="0" borderId="17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0" xfId="0" quotePrefix="1" applyFont="1" applyAlignment="1">
      <alignment vertical="center"/>
    </xf>
    <xf numFmtId="0" fontId="7" fillId="6" borderId="14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6" borderId="1" xfId="0" applyFont="1" applyFill="1" applyBorder="1" applyAlignment="1">
      <alignment horizontal="center" vertical="center" shrinkToFit="1"/>
    </xf>
    <xf numFmtId="0" fontId="17" fillId="0" borderId="0" xfId="0" applyFont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6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0" fillId="0" borderId="38" xfId="0" applyFont="1" applyFill="1" applyBorder="1" applyAlignment="1">
      <alignment horizontal="left"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textRotation="255"/>
    </xf>
    <xf numFmtId="0" fontId="7" fillId="0" borderId="26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 textRotation="255"/>
    </xf>
    <xf numFmtId="0" fontId="7" fillId="0" borderId="19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6" borderId="19" xfId="0" applyFont="1" applyFill="1" applyBorder="1" applyAlignment="1">
      <alignment horizontal="center" vertical="center" shrinkToFit="1"/>
    </xf>
    <xf numFmtId="0" fontId="7" fillId="6" borderId="14" xfId="0" applyFont="1" applyFill="1" applyBorder="1" applyAlignment="1">
      <alignment horizontal="center" vertical="center" shrinkToFit="1"/>
    </xf>
    <xf numFmtId="0" fontId="7" fillId="0" borderId="18" xfId="0" applyFont="1" applyBorder="1" applyAlignment="1">
      <alignment horizontal="left" vertical="center" shrinkToFit="1"/>
    </xf>
    <xf numFmtId="0" fontId="7" fillId="0" borderId="14" xfId="0" applyFont="1" applyBorder="1" applyAlignment="1">
      <alignment horizontal="left" vertical="center" shrinkToFit="1"/>
    </xf>
    <xf numFmtId="0" fontId="12" fillId="6" borderId="22" xfId="0" applyFont="1" applyFill="1" applyBorder="1" applyAlignment="1">
      <alignment horizontal="center" vertical="center"/>
    </xf>
    <xf numFmtId="0" fontId="12" fillId="6" borderId="15" xfId="0" applyFont="1" applyFill="1" applyBorder="1" applyAlignment="1">
      <alignment horizontal="center" vertical="center"/>
    </xf>
    <xf numFmtId="0" fontId="12" fillId="6" borderId="23" xfId="0" applyFont="1" applyFill="1" applyBorder="1" applyAlignment="1">
      <alignment horizontal="center" vertical="center"/>
    </xf>
    <xf numFmtId="0" fontId="12" fillId="6" borderId="17" xfId="0" applyFont="1" applyFill="1" applyBorder="1" applyAlignment="1">
      <alignment horizontal="center" vertical="center"/>
    </xf>
    <xf numFmtId="0" fontId="12" fillId="6" borderId="24" xfId="0" applyFont="1" applyFill="1" applyBorder="1" applyAlignment="1">
      <alignment horizontal="center" vertical="center" shrinkToFit="1"/>
    </xf>
    <xf numFmtId="0" fontId="12" fillId="6" borderId="25" xfId="0" applyFont="1" applyFill="1" applyBorder="1" applyAlignment="1">
      <alignment horizontal="center" vertical="center" shrinkToFit="1"/>
    </xf>
    <xf numFmtId="0" fontId="7" fillId="0" borderId="3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17" xfId="0" applyFont="1" applyBorder="1" applyAlignment="1">
      <alignment horizontal="distributed" vertical="center" justifyLastLine="1"/>
    </xf>
    <xf numFmtId="0" fontId="12" fillId="6" borderId="21" xfId="0" applyFont="1" applyFill="1" applyBorder="1" applyAlignment="1">
      <alignment horizontal="center" vertical="center"/>
    </xf>
    <xf numFmtId="0" fontId="12" fillId="6" borderId="13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distributed" vertical="center" justifyLastLine="1"/>
    </xf>
    <xf numFmtId="0" fontId="7" fillId="0" borderId="16" xfId="0" applyFont="1" applyBorder="1" applyAlignment="1">
      <alignment horizontal="distributed" vertical="center" justifyLastLine="1"/>
    </xf>
    <xf numFmtId="0" fontId="7" fillId="0" borderId="1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textRotation="255" wrapText="1"/>
    </xf>
    <xf numFmtId="0" fontId="7" fillId="5" borderId="26" xfId="0" applyFont="1" applyFill="1" applyBorder="1" applyAlignment="1">
      <alignment horizontal="center" vertical="center" textRotation="255" wrapText="1"/>
    </xf>
    <xf numFmtId="0" fontId="7" fillId="5" borderId="12" xfId="0" applyFont="1" applyFill="1" applyBorder="1" applyAlignment="1">
      <alignment horizontal="center" vertical="center" textRotation="255" wrapText="1"/>
    </xf>
    <xf numFmtId="0" fontId="7" fillId="2" borderId="19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textRotation="255" wrapText="1"/>
    </xf>
    <xf numFmtId="0" fontId="14" fillId="0" borderId="1" xfId="0" applyFont="1" applyBorder="1" applyAlignment="1">
      <alignment horizontal="center" vertical="center" textRotation="255"/>
    </xf>
    <xf numFmtId="0" fontId="14" fillId="0" borderId="33" xfId="0" applyFont="1" applyBorder="1" applyAlignment="1">
      <alignment horizontal="center" vertical="center" textRotation="255"/>
    </xf>
    <xf numFmtId="0" fontId="7" fillId="0" borderId="34" xfId="0" applyFont="1" applyBorder="1" applyAlignment="1">
      <alignment horizontal="center" vertical="center" textRotation="255"/>
    </xf>
    <xf numFmtId="0" fontId="7" fillId="0" borderId="35" xfId="0" applyFont="1" applyBorder="1" applyAlignment="1">
      <alignment horizontal="center" vertical="center" textRotation="255"/>
    </xf>
    <xf numFmtId="0" fontId="7" fillId="5" borderId="36" xfId="0" applyFont="1" applyFill="1" applyBorder="1" applyAlignment="1">
      <alignment horizontal="center" vertical="center" textRotation="255" wrapText="1"/>
    </xf>
    <xf numFmtId="0" fontId="7" fillId="5" borderId="30" xfId="0" applyFont="1" applyFill="1" applyBorder="1" applyAlignment="1">
      <alignment horizontal="center" vertical="center" textRotation="255" wrapText="1"/>
    </xf>
    <xf numFmtId="0" fontId="7" fillId="2" borderId="32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textRotation="255" wrapText="1"/>
    </xf>
    <xf numFmtId="0" fontId="7" fillId="0" borderId="3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43</xdr:row>
      <xdr:rowOff>104775</xdr:rowOff>
    </xdr:from>
    <xdr:to>
      <xdr:col>9</xdr:col>
      <xdr:colOff>533400</xdr:colOff>
      <xdr:row>49</xdr:row>
      <xdr:rowOff>85724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78A3057-0885-4160-8A98-7FB4AC8CCE11}"/>
            </a:ext>
          </a:extLst>
        </xdr:cNvPr>
        <xdr:cNvSpPr/>
      </xdr:nvSpPr>
      <xdr:spPr>
        <a:xfrm>
          <a:off x="123825" y="9401175"/>
          <a:ext cx="6581775" cy="1009649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特注サイズの注文に関して</a:t>
          </a:r>
          <a:r>
            <a:rPr kumimoji="1" lang="en-US" altLang="ja-JP" sz="1100"/>
            <a:t>】</a:t>
          </a:r>
        </a:p>
        <a:p>
          <a:pPr algn="l"/>
          <a:r>
            <a:rPr kumimoji="1" lang="ja-JP" altLang="en-US" sz="1100"/>
            <a:t>　</a:t>
          </a:r>
          <a:r>
            <a:rPr kumimoji="1" lang="en-US" altLang="ja-JP" sz="1100"/>
            <a:t>14</a:t>
          </a:r>
          <a:r>
            <a:rPr kumimoji="1" lang="ja-JP" altLang="en-US" sz="1100"/>
            <a:t>項目の調査をしますが、すべて入力する必要はありません。</a:t>
          </a:r>
          <a:endParaRPr kumimoji="1" lang="en-US" altLang="ja-JP" sz="1100"/>
        </a:p>
        <a:p>
          <a:pPr algn="l"/>
          <a:r>
            <a:rPr kumimoji="1" lang="ja-JP" altLang="en-US" sz="1100"/>
            <a:t>　ただし、情報提供項目が多いほど、身体に合うユニフォームを作成する事が可能となります。</a:t>
          </a:r>
          <a:endParaRPr kumimoji="1" lang="en-US" altLang="ja-JP" sz="1100"/>
        </a:p>
        <a:p>
          <a:pPr algn="l"/>
          <a:r>
            <a:rPr kumimoji="1" lang="ja-JP" altLang="en-US" sz="1100"/>
            <a:t>　</a:t>
          </a:r>
          <a:r>
            <a:rPr kumimoji="1" lang="en-US" altLang="ja-JP" sz="1100"/>
            <a:t>※</a:t>
          </a:r>
          <a:r>
            <a:rPr kumimoji="1" lang="ja-JP" altLang="en-US" sz="1100"/>
            <a:t>情報が少なければ、若干体型に合わないものが仕上がる事がありますので、ご了承願います。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4"/>
  <sheetViews>
    <sheetView tabSelected="1" view="pageBreakPreview" zoomScaleNormal="100" zoomScaleSheetLayoutView="100" workbookViewId="0">
      <selection activeCell="D11" sqref="D11"/>
    </sheetView>
  </sheetViews>
  <sheetFormatPr defaultRowHeight="13.5" x14ac:dyDescent="0.15"/>
  <cols>
    <col min="1" max="1" width="4.125" style="7" bestFit="1" customWidth="1"/>
    <col min="2" max="2" width="16.375" style="7" bestFit="1" customWidth="1"/>
    <col min="3" max="3" width="17.75" style="7" customWidth="1"/>
    <col min="4" max="9" width="7.125" style="7" customWidth="1"/>
    <col min="10" max="10" width="17.375" style="7" bestFit="1" customWidth="1"/>
    <col min="11" max="11" width="9" style="7"/>
    <col min="12" max="12" width="2.875" style="5" bestFit="1" customWidth="1"/>
    <col min="13" max="13" width="15.5" style="7" bestFit="1" customWidth="1"/>
    <col min="14" max="14" width="11" style="7" bestFit="1" customWidth="1"/>
    <col min="15" max="16384" width="9" style="7"/>
  </cols>
  <sheetData>
    <row r="1" spans="1:20" ht="27" customHeight="1" x14ac:dyDescent="0.15">
      <c r="A1" s="56" t="s">
        <v>128</v>
      </c>
      <c r="B1" s="56"/>
      <c r="C1" s="56"/>
      <c r="D1" s="56"/>
      <c r="E1" s="56"/>
      <c r="F1" s="56"/>
      <c r="G1" s="56"/>
      <c r="H1" s="56"/>
      <c r="I1" s="56"/>
      <c r="J1" s="56"/>
    </row>
    <row r="2" spans="1:20" ht="14.25" thickBot="1" x14ac:dyDescent="0.2">
      <c r="B2" s="8"/>
      <c r="C2" s="8"/>
      <c r="D2" s="8"/>
      <c r="E2" s="8"/>
      <c r="F2" s="8"/>
      <c r="G2" s="8"/>
      <c r="H2" s="8"/>
      <c r="I2" s="8"/>
      <c r="J2" s="8"/>
    </row>
    <row r="3" spans="1:20" ht="27" customHeight="1" thickTop="1" thickBot="1" x14ac:dyDescent="0.2">
      <c r="A3" s="69" t="s">
        <v>97</v>
      </c>
      <c r="B3" s="70"/>
      <c r="C3" s="8"/>
      <c r="D3" s="8"/>
      <c r="E3" s="8"/>
      <c r="F3" s="8"/>
      <c r="G3" s="8"/>
      <c r="H3" s="8"/>
      <c r="I3" s="8"/>
    </row>
    <row r="4" spans="1:20" ht="18.75" customHeight="1" thickTop="1" x14ac:dyDescent="0.15">
      <c r="A4" s="71"/>
      <c r="B4" s="71"/>
      <c r="C4" s="71"/>
      <c r="D4" s="71"/>
      <c r="E4" s="71"/>
      <c r="F4" s="71"/>
      <c r="G4" s="71"/>
      <c r="H4" s="71"/>
      <c r="I4" s="71"/>
      <c r="J4" s="71"/>
    </row>
    <row r="5" spans="1:20" ht="13.5" customHeight="1" x14ac:dyDescent="0.15">
      <c r="A5" s="9"/>
      <c r="B5" s="9"/>
      <c r="C5" s="9"/>
      <c r="D5" s="9"/>
      <c r="E5" s="9"/>
      <c r="F5" s="9"/>
      <c r="G5" s="9"/>
      <c r="H5" s="9"/>
      <c r="I5" s="9"/>
      <c r="J5" s="9"/>
    </row>
    <row r="6" spans="1:20" ht="13.5" customHeight="1" x14ac:dyDescent="0.15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20" ht="27" customHeight="1" x14ac:dyDescent="0.15">
      <c r="A7" s="57" t="s">
        <v>0</v>
      </c>
      <c r="B7" s="57"/>
      <c r="C7" s="76"/>
      <c r="D7" s="77"/>
      <c r="E7" s="78" t="s">
        <v>29</v>
      </c>
      <c r="F7" s="79"/>
      <c r="G7" s="76"/>
      <c r="H7" s="77"/>
      <c r="I7" s="47" t="s">
        <v>82</v>
      </c>
      <c r="J7" s="48"/>
      <c r="L7" s="12"/>
      <c r="M7" s="13"/>
      <c r="N7" s="12"/>
      <c r="O7" s="14"/>
      <c r="P7" s="14"/>
      <c r="Q7" s="14"/>
      <c r="R7" s="12"/>
      <c r="S7" s="14"/>
      <c r="T7" s="14"/>
    </row>
    <row r="8" spans="1:20" ht="27" customHeight="1" x14ac:dyDescent="0.15">
      <c r="A8" s="57" t="s">
        <v>85</v>
      </c>
      <c r="B8" s="57"/>
      <c r="C8" s="49" t="s">
        <v>80</v>
      </c>
      <c r="D8" s="80"/>
      <c r="E8" s="80"/>
      <c r="F8" s="80"/>
      <c r="G8" s="80"/>
      <c r="H8" s="80"/>
      <c r="I8" s="80"/>
      <c r="J8" s="81"/>
      <c r="L8" s="12"/>
      <c r="M8" s="13"/>
      <c r="N8" s="12"/>
      <c r="O8" s="12"/>
      <c r="P8" s="12"/>
      <c r="Q8" s="12"/>
      <c r="R8" s="12"/>
      <c r="S8" s="12"/>
      <c r="T8" s="12"/>
    </row>
    <row r="9" spans="1:20" x14ac:dyDescent="0.15">
      <c r="A9" s="68"/>
      <c r="B9" s="68"/>
      <c r="C9" s="68"/>
      <c r="D9" s="68"/>
      <c r="E9" s="68"/>
      <c r="F9" s="68"/>
      <c r="G9" s="68"/>
      <c r="H9" s="68"/>
      <c r="I9" s="68"/>
      <c r="J9" s="68"/>
      <c r="L9" s="12"/>
      <c r="M9" s="13"/>
      <c r="N9" s="12"/>
      <c r="O9" s="12"/>
      <c r="P9" s="12"/>
      <c r="Q9" s="12"/>
      <c r="R9" s="12"/>
      <c r="S9" s="12"/>
      <c r="T9" s="12"/>
    </row>
    <row r="11" spans="1:20" x14ac:dyDescent="0.15">
      <c r="A11" s="7" t="s">
        <v>83</v>
      </c>
    </row>
    <row r="12" spans="1:20" x14ac:dyDescent="0.15">
      <c r="A12" s="59" t="s">
        <v>81</v>
      </c>
      <c r="B12" s="59" t="s">
        <v>89</v>
      </c>
      <c r="C12" s="58" t="s">
        <v>30</v>
      </c>
      <c r="D12" s="58" t="s">
        <v>9</v>
      </c>
      <c r="E12" s="15" t="s">
        <v>5</v>
      </c>
      <c r="F12" s="15" t="s">
        <v>7</v>
      </c>
      <c r="G12" s="58" t="s">
        <v>6</v>
      </c>
      <c r="H12" s="58" t="s">
        <v>2</v>
      </c>
      <c r="I12" s="60" t="s">
        <v>4</v>
      </c>
      <c r="J12" s="60" t="s">
        <v>95</v>
      </c>
      <c r="L12" s="63" t="s">
        <v>90</v>
      </c>
      <c r="M12" s="63"/>
      <c r="N12" s="62" t="s">
        <v>94</v>
      </c>
    </row>
    <row r="13" spans="1:20" x14ac:dyDescent="0.15">
      <c r="A13" s="59"/>
      <c r="B13" s="59"/>
      <c r="C13" s="58"/>
      <c r="D13" s="58"/>
      <c r="E13" s="15" t="s">
        <v>8</v>
      </c>
      <c r="F13" s="15" t="s">
        <v>8</v>
      </c>
      <c r="G13" s="58"/>
      <c r="H13" s="58"/>
      <c r="I13" s="61"/>
      <c r="J13" s="61"/>
      <c r="L13" s="63"/>
      <c r="M13" s="63"/>
      <c r="N13" s="63"/>
    </row>
    <row r="14" spans="1:20" ht="25.5" customHeight="1" x14ac:dyDescent="0.15">
      <c r="A14" s="11">
        <v>1</v>
      </c>
      <c r="B14" s="11"/>
      <c r="C14" s="16"/>
      <c r="D14" s="11"/>
      <c r="E14" s="11"/>
      <c r="F14" s="11"/>
      <c r="G14" s="11"/>
      <c r="H14" s="11"/>
      <c r="I14" s="17"/>
      <c r="J14" s="18" t="str">
        <f t="shared" ref="J14:J19" si="0">IF(OR($B14="予備登録選手",$B14="競技支援スタッフ",$B14="その他"),"対象外","")</f>
        <v/>
      </c>
      <c r="L14" s="72" t="s">
        <v>88</v>
      </c>
      <c r="M14" s="19" t="s">
        <v>31</v>
      </c>
      <c r="N14" s="64" t="s">
        <v>93</v>
      </c>
    </row>
    <row r="15" spans="1:20" ht="25.5" customHeight="1" x14ac:dyDescent="0.15">
      <c r="A15" s="11">
        <v>2</v>
      </c>
      <c r="B15" s="11"/>
      <c r="C15" s="16"/>
      <c r="D15" s="11"/>
      <c r="E15" s="11"/>
      <c r="F15" s="11"/>
      <c r="G15" s="11"/>
      <c r="H15" s="11"/>
      <c r="I15" s="17"/>
      <c r="J15" s="18" t="str">
        <f t="shared" si="0"/>
        <v/>
      </c>
      <c r="L15" s="73"/>
      <c r="M15" s="19" t="s">
        <v>32</v>
      </c>
      <c r="N15" s="65"/>
    </row>
    <row r="16" spans="1:20" ht="25.5" customHeight="1" x14ac:dyDescent="0.15">
      <c r="A16" s="11">
        <v>3</v>
      </c>
      <c r="B16" s="11"/>
      <c r="C16" s="16"/>
      <c r="D16" s="11"/>
      <c r="E16" s="11"/>
      <c r="F16" s="11"/>
      <c r="G16" s="11"/>
      <c r="H16" s="11"/>
      <c r="I16" s="17"/>
      <c r="J16" s="18" t="str">
        <f t="shared" si="0"/>
        <v/>
      </c>
      <c r="L16" s="73"/>
      <c r="M16" s="19" t="s">
        <v>33</v>
      </c>
      <c r="N16" s="65"/>
    </row>
    <row r="17" spans="1:14" ht="25.5" customHeight="1" x14ac:dyDescent="0.15">
      <c r="A17" s="11">
        <v>4</v>
      </c>
      <c r="B17" s="11"/>
      <c r="C17" s="16"/>
      <c r="D17" s="11"/>
      <c r="E17" s="11"/>
      <c r="F17" s="11"/>
      <c r="G17" s="11"/>
      <c r="H17" s="11"/>
      <c r="I17" s="17"/>
      <c r="J17" s="18" t="str">
        <f t="shared" si="0"/>
        <v/>
      </c>
      <c r="L17" s="73"/>
      <c r="M17" s="19" t="s">
        <v>34</v>
      </c>
      <c r="N17" s="65"/>
    </row>
    <row r="18" spans="1:14" ht="25.5" customHeight="1" x14ac:dyDescent="0.15">
      <c r="A18" s="11">
        <v>5</v>
      </c>
      <c r="B18" s="11"/>
      <c r="C18" s="16"/>
      <c r="D18" s="11"/>
      <c r="E18" s="11"/>
      <c r="F18" s="11"/>
      <c r="G18" s="11"/>
      <c r="H18" s="11"/>
      <c r="I18" s="17"/>
      <c r="J18" s="18" t="str">
        <f t="shared" si="0"/>
        <v/>
      </c>
      <c r="L18" s="74"/>
      <c r="M18" s="19" t="s">
        <v>35</v>
      </c>
      <c r="N18" s="66"/>
    </row>
    <row r="19" spans="1:14" ht="25.5" customHeight="1" x14ac:dyDescent="0.15">
      <c r="A19" s="11">
        <v>6</v>
      </c>
      <c r="B19" s="11"/>
      <c r="C19" s="16"/>
      <c r="D19" s="11"/>
      <c r="E19" s="11"/>
      <c r="F19" s="11"/>
      <c r="G19" s="11"/>
      <c r="H19" s="11"/>
      <c r="I19" s="17"/>
      <c r="J19" s="18" t="str">
        <f t="shared" si="0"/>
        <v/>
      </c>
      <c r="L19" s="75" t="s">
        <v>91</v>
      </c>
      <c r="M19" s="19" t="s">
        <v>86</v>
      </c>
      <c r="N19" s="67" t="s">
        <v>92</v>
      </c>
    </row>
    <row r="20" spans="1:14" ht="25.5" customHeight="1" x14ac:dyDescent="0.15">
      <c r="A20" s="11">
        <v>7</v>
      </c>
      <c r="B20" s="11"/>
      <c r="C20" s="16"/>
      <c r="D20" s="11"/>
      <c r="E20" s="11"/>
      <c r="F20" s="11"/>
      <c r="G20" s="11"/>
      <c r="H20" s="11"/>
      <c r="I20" s="17"/>
      <c r="J20" s="18" t="str">
        <f>IF(OR($B20="予備登録選手",$B20="競技支援スタッフ",$B20="その他"),"対象外","")</f>
        <v/>
      </c>
      <c r="L20" s="75"/>
      <c r="M20" s="19" t="s">
        <v>87</v>
      </c>
      <c r="N20" s="65"/>
    </row>
    <row r="21" spans="1:14" ht="25.5" customHeight="1" x14ac:dyDescent="0.15">
      <c r="A21" s="11">
        <v>8</v>
      </c>
      <c r="B21" s="11"/>
      <c r="C21" s="16"/>
      <c r="D21" s="11"/>
      <c r="E21" s="11"/>
      <c r="F21" s="11"/>
      <c r="G21" s="11"/>
      <c r="H21" s="11"/>
      <c r="I21" s="17"/>
      <c r="J21" s="18" t="str">
        <f t="shared" ref="J21:J42" si="1">IF(OR($B21="予備登録選手",$B21="競技支援スタッフ",$B21="その他"),"対象外","")</f>
        <v/>
      </c>
      <c r="L21" s="75"/>
      <c r="M21" s="19" t="s">
        <v>91</v>
      </c>
      <c r="N21" s="66"/>
    </row>
    <row r="22" spans="1:14" ht="25.5" customHeight="1" x14ac:dyDescent="0.15">
      <c r="A22" s="11">
        <v>9</v>
      </c>
      <c r="B22" s="11"/>
      <c r="C22" s="16"/>
      <c r="D22" s="11"/>
      <c r="E22" s="11"/>
      <c r="F22" s="11"/>
      <c r="G22" s="11"/>
      <c r="H22" s="11"/>
      <c r="I22" s="17"/>
      <c r="J22" s="18" t="str">
        <f t="shared" si="1"/>
        <v/>
      </c>
      <c r="L22" s="7"/>
      <c r="M22" s="20" t="s">
        <v>15</v>
      </c>
    </row>
    <row r="23" spans="1:14" ht="25.5" customHeight="1" x14ac:dyDescent="0.15">
      <c r="A23" s="11">
        <v>10</v>
      </c>
      <c r="B23" s="11"/>
      <c r="C23" s="16"/>
      <c r="D23" s="11"/>
      <c r="E23" s="11"/>
      <c r="F23" s="11"/>
      <c r="G23" s="11"/>
      <c r="H23" s="11"/>
      <c r="I23" s="17"/>
      <c r="J23" s="18" t="str">
        <f t="shared" si="1"/>
        <v/>
      </c>
      <c r="L23" s="7"/>
      <c r="M23" s="20" t="s">
        <v>16</v>
      </c>
    </row>
    <row r="24" spans="1:14" ht="25.5" customHeight="1" x14ac:dyDescent="0.15">
      <c r="A24" s="11">
        <v>11</v>
      </c>
      <c r="B24" s="11"/>
      <c r="C24" s="16"/>
      <c r="D24" s="11"/>
      <c r="E24" s="11"/>
      <c r="F24" s="11"/>
      <c r="G24" s="11"/>
      <c r="H24" s="11"/>
      <c r="I24" s="17"/>
      <c r="J24" s="18" t="str">
        <f t="shared" si="1"/>
        <v/>
      </c>
      <c r="L24" s="7"/>
      <c r="M24" s="20" t="s">
        <v>18</v>
      </c>
    </row>
    <row r="25" spans="1:14" ht="25.5" customHeight="1" x14ac:dyDescent="0.15">
      <c r="A25" s="11">
        <v>12</v>
      </c>
      <c r="B25" s="11"/>
      <c r="C25" s="16"/>
      <c r="D25" s="11"/>
      <c r="E25" s="11"/>
      <c r="F25" s="11"/>
      <c r="G25" s="11"/>
      <c r="H25" s="11"/>
      <c r="I25" s="17"/>
      <c r="J25" s="18" t="str">
        <f t="shared" si="1"/>
        <v/>
      </c>
      <c r="L25" s="7"/>
      <c r="M25" s="20" t="s">
        <v>17</v>
      </c>
    </row>
    <row r="26" spans="1:14" ht="25.5" customHeight="1" x14ac:dyDescent="0.15">
      <c r="A26" s="11">
        <v>13</v>
      </c>
      <c r="B26" s="11"/>
      <c r="C26" s="16"/>
      <c r="D26" s="11"/>
      <c r="E26" s="11"/>
      <c r="F26" s="11"/>
      <c r="G26" s="11"/>
      <c r="H26" s="11"/>
      <c r="I26" s="17"/>
      <c r="J26" s="18" t="str">
        <f t="shared" si="1"/>
        <v/>
      </c>
      <c r="L26" s="7"/>
      <c r="M26" s="20" t="s">
        <v>19</v>
      </c>
    </row>
    <row r="27" spans="1:14" ht="25.5" customHeight="1" x14ac:dyDescent="0.15">
      <c r="A27" s="11">
        <v>14</v>
      </c>
      <c r="B27" s="11"/>
      <c r="C27" s="16"/>
      <c r="D27" s="11"/>
      <c r="E27" s="11"/>
      <c r="F27" s="11"/>
      <c r="G27" s="11"/>
      <c r="H27" s="11"/>
      <c r="I27" s="17"/>
      <c r="J27" s="18" t="str">
        <f t="shared" si="1"/>
        <v/>
      </c>
      <c r="L27" s="7"/>
      <c r="M27" s="20" t="s">
        <v>20</v>
      </c>
    </row>
    <row r="28" spans="1:14" ht="25.5" customHeight="1" x14ac:dyDescent="0.15">
      <c r="A28" s="11">
        <v>15</v>
      </c>
      <c r="B28" s="11"/>
      <c r="C28" s="16"/>
      <c r="D28" s="11"/>
      <c r="E28" s="11"/>
      <c r="F28" s="11"/>
      <c r="G28" s="11"/>
      <c r="H28" s="11"/>
      <c r="I28" s="17"/>
      <c r="J28" s="18" t="str">
        <f t="shared" si="1"/>
        <v/>
      </c>
      <c r="L28" s="7"/>
      <c r="M28" s="20" t="s">
        <v>38</v>
      </c>
    </row>
    <row r="29" spans="1:14" ht="25.5" customHeight="1" x14ac:dyDescent="0.15">
      <c r="A29" s="11">
        <v>16</v>
      </c>
      <c r="B29" s="11"/>
      <c r="C29" s="16"/>
      <c r="D29" s="11"/>
      <c r="E29" s="11"/>
      <c r="F29" s="11"/>
      <c r="G29" s="11"/>
      <c r="H29" s="11"/>
      <c r="I29" s="17"/>
      <c r="J29" s="18" t="str">
        <f t="shared" si="1"/>
        <v/>
      </c>
      <c r="L29" s="7"/>
      <c r="M29" s="20" t="s">
        <v>39</v>
      </c>
    </row>
    <row r="30" spans="1:14" ht="25.5" customHeight="1" x14ac:dyDescent="0.15">
      <c r="A30" s="11">
        <v>17</v>
      </c>
      <c r="B30" s="11"/>
      <c r="C30" s="16"/>
      <c r="D30" s="11"/>
      <c r="E30" s="11"/>
      <c r="F30" s="11"/>
      <c r="G30" s="11"/>
      <c r="H30" s="11"/>
      <c r="I30" s="17"/>
      <c r="J30" s="18" t="str">
        <f t="shared" si="1"/>
        <v/>
      </c>
      <c r="L30" s="7"/>
      <c r="M30" s="20" t="s">
        <v>40</v>
      </c>
    </row>
    <row r="31" spans="1:14" ht="25.5" customHeight="1" x14ac:dyDescent="0.15">
      <c r="A31" s="11">
        <v>18</v>
      </c>
      <c r="B31" s="11"/>
      <c r="C31" s="16"/>
      <c r="D31" s="11"/>
      <c r="E31" s="11"/>
      <c r="F31" s="11"/>
      <c r="G31" s="11"/>
      <c r="H31" s="11"/>
      <c r="I31" s="17"/>
      <c r="J31" s="18" t="str">
        <f t="shared" si="1"/>
        <v/>
      </c>
      <c r="L31" s="21"/>
      <c r="M31" s="20" t="s">
        <v>13</v>
      </c>
    </row>
    <row r="32" spans="1:14" ht="25.5" customHeight="1" x14ac:dyDescent="0.15">
      <c r="A32" s="11">
        <v>19</v>
      </c>
      <c r="B32" s="11"/>
      <c r="C32" s="16"/>
      <c r="D32" s="11"/>
      <c r="E32" s="11"/>
      <c r="F32" s="11"/>
      <c r="G32" s="11"/>
      <c r="H32" s="11"/>
      <c r="I32" s="17"/>
      <c r="J32" s="18" t="str">
        <f t="shared" si="1"/>
        <v/>
      </c>
      <c r="K32" s="21"/>
      <c r="L32" s="21"/>
      <c r="M32" s="20" t="s">
        <v>21</v>
      </c>
    </row>
    <row r="33" spans="1:13" ht="25.5" customHeight="1" x14ac:dyDescent="0.15">
      <c r="A33" s="11">
        <v>20</v>
      </c>
      <c r="B33" s="11"/>
      <c r="C33" s="16"/>
      <c r="D33" s="11"/>
      <c r="E33" s="11"/>
      <c r="F33" s="11"/>
      <c r="G33" s="11"/>
      <c r="H33" s="11"/>
      <c r="I33" s="17"/>
      <c r="J33" s="18" t="str">
        <f t="shared" si="1"/>
        <v/>
      </c>
      <c r="K33" s="21"/>
      <c r="M33" s="20" t="s">
        <v>96</v>
      </c>
    </row>
    <row r="34" spans="1:13" ht="25.5" customHeight="1" x14ac:dyDescent="0.15">
      <c r="A34" s="11">
        <v>21</v>
      </c>
      <c r="B34" s="11"/>
      <c r="C34" s="16"/>
      <c r="D34" s="11"/>
      <c r="E34" s="11"/>
      <c r="F34" s="11"/>
      <c r="G34" s="11"/>
      <c r="H34" s="11"/>
      <c r="I34" s="17"/>
      <c r="J34" s="18" t="str">
        <f t="shared" si="1"/>
        <v/>
      </c>
      <c r="K34" s="21"/>
      <c r="M34" s="20" t="s">
        <v>97</v>
      </c>
    </row>
    <row r="35" spans="1:13" ht="25.5" customHeight="1" x14ac:dyDescent="0.15">
      <c r="A35" s="11">
        <v>22</v>
      </c>
      <c r="B35" s="11"/>
      <c r="C35" s="16"/>
      <c r="D35" s="11"/>
      <c r="E35" s="11"/>
      <c r="F35" s="11"/>
      <c r="G35" s="11"/>
      <c r="H35" s="11"/>
      <c r="I35" s="17"/>
      <c r="J35" s="18" t="str">
        <f t="shared" si="1"/>
        <v/>
      </c>
      <c r="K35" s="21"/>
    </row>
    <row r="36" spans="1:13" ht="25.5" customHeight="1" x14ac:dyDescent="0.15">
      <c r="A36" s="11">
        <v>23</v>
      </c>
      <c r="B36" s="11"/>
      <c r="C36" s="16"/>
      <c r="D36" s="11"/>
      <c r="E36" s="11"/>
      <c r="F36" s="11"/>
      <c r="G36" s="11"/>
      <c r="H36" s="11"/>
      <c r="I36" s="17"/>
      <c r="J36" s="18" t="str">
        <f t="shared" si="1"/>
        <v/>
      </c>
      <c r="K36" s="21"/>
    </row>
    <row r="37" spans="1:13" ht="25.5" customHeight="1" x14ac:dyDescent="0.15">
      <c r="A37" s="11">
        <v>24</v>
      </c>
      <c r="B37" s="11"/>
      <c r="C37" s="16"/>
      <c r="D37" s="11"/>
      <c r="E37" s="11"/>
      <c r="F37" s="11"/>
      <c r="G37" s="11"/>
      <c r="H37" s="11"/>
      <c r="I37" s="17"/>
      <c r="J37" s="18" t="str">
        <f t="shared" si="1"/>
        <v/>
      </c>
    </row>
    <row r="38" spans="1:13" ht="25.5" customHeight="1" x14ac:dyDescent="0.15">
      <c r="A38" s="11">
        <v>25</v>
      </c>
      <c r="B38" s="11"/>
      <c r="C38" s="16"/>
      <c r="D38" s="11"/>
      <c r="E38" s="11"/>
      <c r="F38" s="11"/>
      <c r="G38" s="11"/>
      <c r="H38" s="11"/>
      <c r="I38" s="17"/>
      <c r="J38" s="18" t="str">
        <f t="shared" si="1"/>
        <v/>
      </c>
    </row>
    <row r="39" spans="1:13" ht="25.5" customHeight="1" x14ac:dyDescent="0.15">
      <c r="A39" s="11">
        <v>26</v>
      </c>
      <c r="B39" s="11"/>
      <c r="C39" s="16"/>
      <c r="D39" s="11"/>
      <c r="E39" s="11"/>
      <c r="F39" s="11"/>
      <c r="G39" s="11"/>
      <c r="H39" s="11"/>
      <c r="I39" s="17"/>
      <c r="J39" s="18" t="str">
        <f t="shared" si="1"/>
        <v/>
      </c>
    </row>
    <row r="40" spans="1:13" ht="25.5" customHeight="1" x14ac:dyDescent="0.15">
      <c r="A40" s="11">
        <v>27</v>
      </c>
      <c r="B40" s="11"/>
      <c r="C40" s="16"/>
      <c r="D40" s="11"/>
      <c r="E40" s="11"/>
      <c r="F40" s="11"/>
      <c r="G40" s="11"/>
      <c r="H40" s="11"/>
      <c r="I40" s="17"/>
      <c r="J40" s="18" t="str">
        <f t="shared" si="1"/>
        <v/>
      </c>
    </row>
    <row r="41" spans="1:13" ht="25.5" customHeight="1" x14ac:dyDescent="0.15">
      <c r="A41" s="11">
        <v>28</v>
      </c>
      <c r="B41" s="11"/>
      <c r="C41" s="16"/>
      <c r="D41" s="11"/>
      <c r="E41" s="11"/>
      <c r="F41" s="11"/>
      <c r="G41" s="11"/>
      <c r="H41" s="11"/>
      <c r="I41" s="17"/>
      <c r="J41" s="18" t="str">
        <f t="shared" si="1"/>
        <v/>
      </c>
    </row>
    <row r="42" spans="1:13" ht="25.5" customHeight="1" x14ac:dyDescent="0.15">
      <c r="A42" s="11">
        <v>29</v>
      </c>
      <c r="B42" s="11"/>
      <c r="C42" s="16"/>
      <c r="D42" s="11"/>
      <c r="E42" s="11"/>
      <c r="F42" s="11"/>
      <c r="G42" s="11"/>
      <c r="H42" s="11"/>
      <c r="I42" s="17"/>
      <c r="J42" s="18" t="str">
        <f t="shared" si="1"/>
        <v/>
      </c>
    </row>
    <row r="43" spans="1:13" ht="25.5" customHeight="1" x14ac:dyDescent="0.15">
      <c r="A43" s="11">
        <v>30</v>
      </c>
      <c r="B43" s="11"/>
      <c r="C43" s="16"/>
      <c r="D43" s="11"/>
      <c r="E43" s="11"/>
      <c r="F43" s="11"/>
      <c r="G43" s="11"/>
      <c r="H43" s="11"/>
      <c r="I43" s="17"/>
      <c r="J43" s="18" t="str">
        <f>IF(OR($B43="予備登録選手",$B43="競技支援スタッフ",$B43="その他"),"対象外","")</f>
        <v/>
      </c>
    </row>
    <row r="44" spans="1:13" ht="25.5" customHeight="1" x14ac:dyDescent="0.15"/>
  </sheetData>
  <dataConsolidate/>
  <mergeCells count="24">
    <mergeCell ref="N12:N13"/>
    <mergeCell ref="N14:N18"/>
    <mergeCell ref="N19:N21"/>
    <mergeCell ref="A9:J9"/>
    <mergeCell ref="A3:B3"/>
    <mergeCell ref="A4:J4"/>
    <mergeCell ref="L14:L18"/>
    <mergeCell ref="L12:M13"/>
    <mergeCell ref="L19:L21"/>
    <mergeCell ref="A12:A13"/>
    <mergeCell ref="C7:D7"/>
    <mergeCell ref="E7:F7"/>
    <mergeCell ref="G7:H7"/>
    <mergeCell ref="D8:J8"/>
    <mergeCell ref="A1:J1"/>
    <mergeCell ref="A8:B8"/>
    <mergeCell ref="A7:B7"/>
    <mergeCell ref="C12:C13"/>
    <mergeCell ref="B12:B13"/>
    <mergeCell ref="D12:D13"/>
    <mergeCell ref="G12:G13"/>
    <mergeCell ref="H12:H13"/>
    <mergeCell ref="I12:I13"/>
    <mergeCell ref="J12:J13"/>
  </mergeCells>
  <phoneticPr fontId="2"/>
  <dataValidations count="5">
    <dataValidation type="list" allowBlank="1" showInputMessage="1" showErrorMessage="1" sqref="D14:D43" xr:uid="{00000000-0002-0000-0000-000000000000}">
      <formula1>$M$22:$M$23</formula1>
    </dataValidation>
    <dataValidation type="list" allowBlank="1" showInputMessage="1" showErrorMessage="1" sqref="G14:H43" xr:uid="{00000000-0002-0000-0000-000001000000}">
      <formula1>$M$32</formula1>
    </dataValidation>
    <dataValidation type="list" allowBlank="1" showInputMessage="1" showErrorMessage="1" sqref="E14:F43" xr:uid="{00000000-0002-0000-0000-000003000000}">
      <formula1>$M$24:$M$31</formula1>
    </dataValidation>
    <dataValidation type="list" allowBlank="1" showInputMessage="1" showErrorMessage="1" sqref="B14:B43" xr:uid="{D5205C01-E3C9-44B8-A089-51669684AC89}">
      <formula1>$M$14:$M$21</formula1>
    </dataValidation>
    <dataValidation type="list" allowBlank="1" showInputMessage="1" showErrorMessage="1" sqref="A3:B3" xr:uid="{4F4F2184-6541-4A5D-B936-04639AC76547}">
      <formula1>$M$33:$M$34</formula1>
    </dataValidation>
  </dataValidations>
  <printOptions horizontalCentered="1"/>
  <pageMargins left="0.39370078740157483" right="0.39370078740157483" top="0.59055118110236227" bottom="0.59055118110236227" header="0.31496062992125984" footer="0.31496062992125984"/>
  <pageSetup paperSize="9" scale="8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2"/>
  <sheetViews>
    <sheetView showZeros="0" view="pageBreakPreview" zoomScaleNormal="100" zoomScaleSheetLayoutView="100" workbookViewId="0">
      <selection activeCell="E9" sqref="E9"/>
    </sheetView>
  </sheetViews>
  <sheetFormatPr defaultRowHeight="13.5" x14ac:dyDescent="0.15"/>
  <cols>
    <col min="1" max="2" width="7.875" style="5" customWidth="1"/>
    <col min="3" max="9" width="15.875" style="5" customWidth="1"/>
    <col min="10" max="16384" width="9" style="5"/>
  </cols>
  <sheetData>
    <row r="1" spans="1:20" s="7" customFormat="1" ht="27" customHeight="1" x14ac:dyDescent="0.15">
      <c r="A1" s="56" t="s">
        <v>129</v>
      </c>
      <c r="B1" s="56"/>
      <c r="C1" s="56"/>
      <c r="D1" s="56"/>
      <c r="E1" s="56"/>
      <c r="F1" s="56"/>
      <c r="G1" s="56"/>
      <c r="H1" s="56"/>
      <c r="I1" s="56"/>
      <c r="J1" s="56"/>
      <c r="L1" s="5"/>
    </row>
    <row r="2" spans="1:20" s="7" customFormat="1" ht="13.5" customHeight="1" thickBot="1" x14ac:dyDescent="0.2">
      <c r="B2" s="8"/>
      <c r="C2" s="8"/>
      <c r="D2" s="8"/>
      <c r="E2" s="8"/>
      <c r="F2" s="8"/>
      <c r="G2" s="8"/>
      <c r="H2" s="8"/>
      <c r="I2" s="8"/>
      <c r="J2" s="8"/>
      <c r="L2" s="5"/>
    </row>
    <row r="3" spans="1:20" s="7" customFormat="1" ht="27" customHeight="1" thickTop="1" thickBot="1" x14ac:dyDescent="0.2">
      <c r="A3" s="69" t="str">
        <f>申込書!A3</f>
        <v>正式申込</v>
      </c>
      <c r="B3" s="97"/>
      <c r="C3" s="70"/>
      <c r="D3" s="8"/>
      <c r="E3" s="8"/>
      <c r="F3" s="8"/>
      <c r="G3" s="8"/>
      <c r="H3" s="8"/>
      <c r="I3" s="8"/>
      <c r="L3" s="5"/>
    </row>
    <row r="4" spans="1:20" s="7" customFormat="1" ht="13.5" customHeight="1" thickTop="1" x14ac:dyDescent="0.15">
      <c r="A4" s="10"/>
      <c r="B4" s="10"/>
      <c r="C4" s="10"/>
      <c r="D4" s="10"/>
      <c r="E4" s="10"/>
      <c r="F4" s="10"/>
      <c r="G4" s="10"/>
      <c r="H4" s="10"/>
      <c r="I4" s="10"/>
      <c r="J4" s="22"/>
      <c r="L4" s="5"/>
    </row>
    <row r="5" spans="1:20" s="7" customFormat="1" ht="27" customHeight="1" x14ac:dyDescent="0.15">
      <c r="A5" s="57" t="s">
        <v>0</v>
      </c>
      <c r="B5" s="57"/>
      <c r="C5" s="96">
        <f>申込書!C7</f>
        <v>0</v>
      </c>
      <c r="D5" s="96"/>
      <c r="E5" s="50" t="s">
        <v>29</v>
      </c>
      <c r="F5" s="48">
        <f>申込書!G7</f>
        <v>0</v>
      </c>
      <c r="G5" s="50" t="s">
        <v>82</v>
      </c>
      <c r="H5" s="96">
        <f>申込書!J7</f>
        <v>0</v>
      </c>
      <c r="I5" s="96"/>
      <c r="J5" s="23"/>
      <c r="L5" s="12"/>
      <c r="M5" s="13"/>
      <c r="N5" s="12"/>
      <c r="O5" s="14"/>
      <c r="P5" s="14"/>
      <c r="Q5" s="14"/>
      <c r="R5" s="12"/>
      <c r="S5" s="14"/>
      <c r="T5" s="14"/>
    </row>
    <row r="6" spans="1:20" s="7" customFormat="1" ht="13.5" customHeight="1" thickBot="1" x14ac:dyDescent="0.2">
      <c r="L6" s="5"/>
    </row>
    <row r="7" spans="1:20" ht="24" customHeight="1" x14ac:dyDescent="0.15">
      <c r="A7" s="24"/>
      <c r="B7" s="25" t="s">
        <v>30</v>
      </c>
      <c r="C7" s="94"/>
      <c r="D7" s="88"/>
      <c r="E7" s="88"/>
      <c r="F7" s="88"/>
      <c r="G7" s="88"/>
      <c r="H7" s="88"/>
      <c r="I7" s="90"/>
    </row>
    <row r="8" spans="1:20" ht="24" customHeight="1" thickBot="1" x14ac:dyDescent="0.2">
      <c r="A8" s="26" t="s">
        <v>41</v>
      </c>
      <c r="B8" s="27"/>
      <c r="C8" s="95"/>
      <c r="D8" s="89"/>
      <c r="E8" s="89"/>
      <c r="F8" s="89"/>
      <c r="G8" s="89"/>
      <c r="H8" s="89"/>
      <c r="I8" s="91"/>
    </row>
    <row r="9" spans="1:20" ht="64.5" customHeight="1" x14ac:dyDescent="0.15">
      <c r="A9" s="92" t="s">
        <v>4</v>
      </c>
      <c r="B9" s="93"/>
      <c r="C9" s="28"/>
      <c r="D9" s="29"/>
      <c r="E9" s="29"/>
      <c r="F9" s="29"/>
      <c r="G9" s="29"/>
      <c r="H9" s="29"/>
      <c r="I9" s="30"/>
    </row>
    <row r="10" spans="1:20" ht="64.5" customHeight="1" x14ac:dyDescent="0.15">
      <c r="A10" s="82" t="s">
        <v>42</v>
      </c>
      <c r="B10" s="83"/>
      <c r="C10" s="31"/>
      <c r="D10" s="32"/>
      <c r="E10" s="32"/>
      <c r="F10" s="32"/>
      <c r="G10" s="32"/>
      <c r="H10" s="32"/>
      <c r="I10" s="33"/>
    </row>
    <row r="11" spans="1:20" ht="64.5" customHeight="1" x14ac:dyDescent="0.15">
      <c r="A11" s="82" t="s">
        <v>43</v>
      </c>
      <c r="B11" s="83"/>
      <c r="C11" s="34"/>
      <c r="D11" s="35"/>
      <c r="E11" s="35"/>
      <c r="F11" s="35"/>
      <c r="G11" s="35"/>
      <c r="H11" s="35"/>
      <c r="I11" s="36"/>
    </row>
    <row r="12" spans="1:20" ht="64.5" customHeight="1" x14ac:dyDescent="0.15">
      <c r="A12" s="82" t="s">
        <v>44</v>
      </c>
      <c r="B12" s="83"/>
      <c r="C12" s="34"/>
      <c r="D12" s="35"/>
      <c r="E12" s="35"/>
      <c r="F12" s="35"/>
      <c r="G12" s="35"/>
      <c r="H12" s="35"/>
      <c r="I12" s="36"/>
    </row>
    <row r="13" spans="1:20" ht="64.5" customHeight="1" x14ac:dyDescent="0.15">
      <c r="A13" s="82" t="s">
        <v>45</v>
      </c>
      <c r="B13" s="83"/>
      <c r="C13" s="34"/>
      <c r="D13" s="35"/>
      <c r="E13" s="35"/>
      <c r="F13" s="35"/>
      <c r="G13" s="35"/>
      <c r="H13" s="35"/>
      <c r="I13" s="36"/>
    </row>
    <row r="14" spans="1:20" ht="64.5" customHeight="1" x14ac:dyDescent="0.15">
      <c r="A14" s="82" t="s">
        <v>46</v>
      </c>
      <c r="B14" s="83"/>
      <c r="C14" s="34"/>
      <c r="D14" s="35"/>
      <c r="E14" s="35"/>
      <c r="F14" s="35"/>
      <c r="G14" s="35"/>
      <c r="H14" s="35"/>
      <c r="I14" s="36"/>
    </row>
    <row r="15" spans="1:20" ht="64.5" customHeight="1" x14ac:dyDescent="0.15">
      <c r="A15" s="82" t="s">
        <v>47</v>
      </c>
      <c r="B15" s="83"/>
      <c r="C15" s="34"/>
      <c r="D15" s="35"/>
      <c r="E15" s="35"/>
      <c r="F15" s="35"/>
      <c r="G15" s="35"/>
      <c r="H15" s="35"/>
      <c r="I15" s="36"/>
    </row>
    <row r="16" spans="1:20" ht="64.5" customHeight="1" x14ac:dyDescent="0.15">
      <c r="A16" s="82" t="s">
        <v>48</v>
      </c>
      <c r="B16" s="83"/>
      <c r="C16" s="34"/>
      <c r="D16" s="35"/>
      <c r="E16" s="35"/>
      <c r="F16" s="35"/>
      <c r="G16" s="35"/>
      <c r="H16" s="35"/>
      <c r="I16" s="36"/>
    </row>
    <row r="17" spans="1:9" ht="64.5" customHeight="1" x14ac:dyDescent="0.15">
      <c r="A17" s="82" t="s">
        <v>49</v>
      </c>
      <c r="B17" s="83"/>
      <c r="C17" s="34"/>
      <c r="D17" s="35"/>
      <c r="E17" s="35"/>
      <c r="F17" s="35"/>
      <c r="G17" s="35"/>
      <c r="H17" s="35"/>
      <c r="I17" s="36"/>
    </row>
    <row r="18" spans="1:9" ht="64.5" customHeight="1" x14ac:dyDescent="0.15">
      <c r="A18" s="82" t="s">
        <v>50</v>
      </c>
      <c r="B18" s="83"/>
      <c r="C18" s="34"/>
      <c r="D18" s="35"/>
      <c r="E18" s="35"/>
      <c r="F18" s="35"/>
      <c r="G18" s="35"/>
      <c r="H18" s="35"/>
      <c r="I18" s="36"/>
    </row>
    <row r="19" spans="1:9" ht="64.5" customHeight="1" x14ac:dyDescent="0.15">
      <c r="A19" s="82" t="s">
        <v>51</v>
      </c>
      <c r="B19" s="83"/>
      <c r="C19" s="34"/>
      <c r="D19" s="35"/>
      <c r="E19" s="35"/>
      <c r="F19" s="35"/>
      <c r="G19" s="35"/>
      <c r="H19" s="35"/>
      <c r="I19" s="36"/>
    </row>
    <row r="20" spans="1:9" ht="64.5" customHeight="1" x14ac:dyDescent="0.15">
      <c r="A20" s="86" t="s">
        <v>52</v>
      </c>
      <c r="B20" s="87"/>
      <c r="C20" s="34"/>
      <c r="D20" s="35"/>
      <c r="E20" s="35"/>
      <c r="F20" s="35"/>
      <c r="G20" s="35"/>
      <c r="H20" s="35"/>
      <c r="I20" s="36"/>
    </row>
    <row r="21" spans="1:9" ht="64.5" customHeight="1" x14ac:dyDescent="0.15">
      <c r="A21" s="82" t="s">
        <v>53</v>
      </c>
      <c r="B21" s="83"/>
      <c r="C21" s="34"/>
      <c r="D21" s="35"/>
      <c r="E21" s="35"/>
      <c r="F21" s="35"/>
      <c r="G21" s="35"/>
      <c r="H21" s="35"/>
      <c r="I21" s="36"/>
    </row>
    <row r="22" spans="1:9" ht="64.5" customHeight="1" thickBot="1" x14ac:dyDescent="0.2">
      <c r="A22" s="84" t="s">
        <v>54</v>
      </c>
      <c r="B22" s="85"/>
      <c r="C22" s="37"/>
      <c r="D22" s="38"/>
      <c r="E22" s="38"/>
      <c r="F22" s="38"/>
      <c r="G22" s="38"/>
      <c r="H22" s="38"/>
      <c r="I22" s="39"/>
    </row>
  </sheetData>
  <mergeCells count="26">
    <mergeCell ref="A1:J1"/>
    <mergeCell ref="A5:B5"/>
    <mergeCell ref="C5:D5"/>
    <mergeCell ref="H5:I5"/>
    <mergeCell ref="A3:C3"/>
    <mergeCell ref="H7:H8"/>
    <mergeCell ref="I7:I8"/>
    <mergeCell ref="A9:B9"/>
    <mergeCell ref="A10:B10"/>
    <mergeCell ref="A11:B11"/>
    <mergeCell ref="C7:C8"/>
    <mergeCell ref="D7:D8"/>
    <mergeCell ref="E7:E8"/>
    <mergeCell ref="F7:F8"/>
    <mergeCell ref="G7:G8"/>
    <mergeCell ref="A12:B12"/>
    <mergeCell ref="A13:B13"/>
    <mergeCell ref="A14:B14"/>
    <mergeCell ref="A21:B21"/>
    <mergeCell ref="A22:B22"/>
    <mergeCell ref="A15:B15"/>
    <mergeCell ref="A16:B16"/>
    <mergeCell ref="A17:B17"/>
    <mergeCell ref="A18:B18"/>
    <mergeCell ref="A19:B19"/>
    <mergeCell ref="A20:B20"/>
  </mergeCells>
  <phoneticPr fontId="2"/>
  <printOptions horizontalCentered="1"/>
  <pageMargins left="0.39370078740157483" right="0.39370078740157483" top="0.74803149606299213" bottom="0.74803149606299213" header="0.31496062992125984" footer="0.31496062992125984"/>
  <pageSetup paperSize="9" scale="71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82"/>
  <sheetViews>
    <sheetView showZeros="0" view="pageBreakPreview" zoomScaleNormal="100" zoomScaleSheetLayoutView="100" workbookViewId="0">
      <selection sqref="A1:P1"/>
    </sheetView>
  </sheetViews>
  <sheetFormatPr defaultRowHeight="13.5" x14ac:dyDescent="0.15"/>
  <cols>
    <col min="1" max="1" width="9.625" style="7" customWidth="1"/>
    <col min="2" max="3" width="7.375" style="7" customWidth="1"/>
    <col min="4" max="5" width="4.75" style="7" customWidth="1"/>
    <col min="6" max="7" width="7.375" style="7" customWidth="1"/>
    <col min="8" max="9" width="4.75" style="7" customWidth="1"/>
    <col min="10" max="11" width="7.375" style="7" customWidth="1"/>
    <col min="12" max="13" width="4.75" style="7" customWidth="1"/>
    <col min="14" max="15" width="7.375" style="7" customWidth="1"/>
    <col min="16" max="16384" width="9" style="7"/>
  </cols>
  <sheetData>
    <row r="1" spans="1:16" ht="27" customHeight="1" x14ac:dyDescent="0.15">
      <c r="A1" s="56" t="s">
        <v>130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6" ht="13.5" customHeight="1" thickBot="1" x14ac:dyDescent="0.2">
      <c r="B2" s="8"/>
      <c r="F2" s="8"/>
      <c r="G2" s="8"/>
      <c r="H2" s="8"/>
      <c r="I2" s="8"/>
      <c r="J2" s="8"/>
      <c r="K2" s="8"/>
      <c r="L2" s="8"/>
    </row>
    <row r="3" spans="1:16" ht="27" customHeight="1" thickTop="1" thickBot="1" x14ac:dyDescent="0.2">
      <c r="A3" s="69" t="str">
        <f>申込書!A3</f>
        <v>正式申込</v>
      </c>
      <c r="B3" s="97"/>
      <c r="C3" s="70"/>
      <c r="D3" s="8"/>
      <c r="E3" s="8"/>
      <c r="F3" s="8"/>
      <c r="G3" s="8"/>
      <c r="H3" s="8"/>
      <c r="I3" s="8"/>
      <c r="L3" s="5"/>
    </row>
    <row r="4" spans="1:16" ht="13.5" customHeight="1" thickTop="1" x14ac:dyDescent="0.15">
      <c r="A4" s="10"/>
      <c r="B4" s="10"/>
      <c r="C4" s="10"/>
      <c r="D4" s="10"/>
      <c r="E4" s="10"/>
      <c r="F4" s="10"/>
      <c r="G4" s="10"/>
      <c r="H4" s="10"/>
      <c r="I4" s="10"/>
      <c r="J4" s="22"/>
      <c r="L4" s="5"/>
    </row>
    <row r="5" spans="1:16" ht="27.75" customHeight="1" x14ac:dyDescent="0.15">
      <c r="A5" s="78" t="s">
        <v>0</v>
      </c>
      <c r="B5" s="79"/>
      <c r="C5" s="76">
        <f>申込書!C7</f>
        <v>0</v>
      </c>
      <c r="D5" s="98"/>
      <c r="E5" s="98"/>
      <c r="F5" s="77"/>
      <c r="G5" s="78" t="s">
        <v>29</v>
      </c>
      <c r="H5" s="79"/>
      <c r="I5" s="76">
        <f>申込書!G7</f>
        <v>0</v>
      </c>
      <c r="J5" s="98"/>
      <c r="K5" s="98"/>
      <c r="L5" s="77"/>
      <c r="M5" s="78" t="s">
        <v>98</v>
      </c>
      <c r="N5" s="79"/>
      <c r="O5" s="76">
        <f>申込書!J7</f>
        <v>0</v>
      </c>
      <c r="P5" s="77"/>
    </row>
    <row r="6" spans="1:16" ht="13.5" customHeight="1" x14ac:dyDescent="0.15">
      <c r="B6" s="8"/>
      <c r="C6" s="8"/>
      <c r="D6" s="8"/>
      <c r="E6" s="8"/>
      <c r="G6" s="8"/>
      <c r="H6" s="8"/>
      <c r="I6" s="8"/>
      <c r="J6" s="8"/>
      <c r="K6" s="8"/>
      <c r="L6" s="8"/>
    </row>
    <row r="7" spans="1:16" ht="15.75" customHeight="1" x14ac:dyDescent="0.15">
      <c r="A7" s="113" t="s">
        <v>36</v>
      </c>
      <c r="B7" s="101" t="s">
        <v>5</v>
      </c>
      <c r="C7" s="15" t="s">
        <v>100</v>
      </c>
      <c r="D7" s="104" t="s">
        <v>10</v>
      </c>
      <c r="E7" s="105"/>
      <c r="F7" s="101" t="s">
        <v>7</v>
      </c>
      <c r="G7" s="15" t="s">
        <v>100</v>
      </c>
      <c r="H7" s="104" t="s">
        <v>11</v>
      </c>
      <c r="I7" s="105"/>
      <c r="J7" s="101" t="s">
        <v>6</v>
      </c>
      <c r="K7" s="15" t="s">
        <v>100</v>
      </c>
      <c r="L7" s="104" t="s">
        <v>11</v>
      </c>
      <c r="M7" s="105"/>
      <c r="N7" s="101" t="s">
        <v>84</v>
      </c>
      <c r="O7" s="40" t="s">
        <v>12</v>
      </c>
      <c r="P7" s="15" t="s">
        <v>3</v>
      </c>
    </row>
    <row r="8" spans="1:16" ht="15.75" customHeight="1" x14ac:dyDescent="0.15">
      <c r="A8" s="75"/>
      <c r="B8" s="102"/>
      <c r="C8" s="11" t="s">
        <v>18</v>
      </c>
      <c r="D8" s="99">
        <f>SUMPRODUCT((申込書!B14:B43="監督")*(申込書!E14:E43="SS"))</f>
        <v>0</v>
      </c>
      <c r="E8" s="100"/>
      <c r="F8" s="102"/>
      <c r="G8" s="11" t="s">
        <v>18</v>
      </c>
      <c r="H8" s="99">
        <f>SUMPRODUCT((申込書!B14:B43="監督")*(申込書!F14:F43="SS"))</f>
        <v>0</v>
      </c>
      <c r="I8" s="100"/>
      <c r="J8" s="102"/>
      <c r="K8" s="72" t="s">
        <v>14</v>
      </c>
      <c r="L8" s="106">
        <f>SUMPRODUCT((申込書!B14:B43="監督")*(申込書!G14:G43="○"))</f>
        <v>0</v>
      </c>
      <c r="M8" s="107"/>
      <c r="N8" s="102"/>
      <c r="O8" s="63">
        <f>SUMPRODUCT((申込書!B14:B43="監督")*(申込書!H14:H43="○"))</f>
        <v>0</v>
      </c>
      <c r="P8" s="63"/>
    </row>
    <row r="9" spans="1:16" ht="15.75" customHeight="1" x14ac:dyDescent="0.15">
      <c r="A9" s="75"/>
      <c r="B9" s="102"/>
      <c r="C9" s="11" t="s">
        <v>17</v>
      </c>
      <c r="D9" s="99">
        <f>SUMPRODUCT((申込書!B14:B43="監督")*(申込書!E14:E43="S"))</f>
        <v>0</v>
      </c>
      <c r="E9" s="100"/>
      <c r="F9" s="102"/>
      <c r="G9" s="11" t="s">
        <v>17</v>
      </c>
      <c r="H9" s="99">
        <f>SUMPRODUCT((申込書!B14:B43="監督")*(申込書!F14:F43="S"))</f>
        <v>0</v>
      </c>
      <c r="I9" s="100"/>
      <c r="J9" s="102"/>
      <c r="K9" s="73"/>
      <c r="L9" s="108"/>
      <c r="M9" s="109"/>
      <c r="N9" s="102"/>
      <c r="O9" s="63"/>
      <c r="P9" s="63"/>
    </row>
    <row r="10" spans="1:16" ht="15.75" customHeight="1" x14ac:dyDescent="0.15">
      <c r="A10" s="75"/>
      <c r="B10" s="102"/>
      <c r="C10" s="11" t="s">
        <v>19</v>
      </c>
      <c r="D10" s="99">
        <f>SUMPRODUCT((申込書!B14:B43="監督")*(申込書!E14:E43="M"))</f>
        <v>0</v>
      </c>
      <c r="E10" s="100"/>
      <c r="F10" s="102"/>
      <c r="G10" s="11" t="s">
        <v>19</v>
      </c>
      <c r="H10" s="99">
        <f>SUMPRODUCT((申込書!B14:B43="監督")*(申込書!F14:F43="M"))</f>
        <v>0</v>
      </c>
      <c r="I10" s="100"/>
      <c r="J10" s="102"/>
      <c r="K10" s="73"/>
      <c r="L10" s="108"/>
      <c r="M10" s="109"/>
      <c r="N10" s="102"/>
      <c r="O10" s="63"/>
      <c r="P10" s="63"/>
    </row>
    <row r="11" spans="1:16" ht="15.75" customHeight="1" x14ac:dyDescent="0.15">
      <c r="A11" s="75"/>
      <c r="B11" s="102"/>
      <c r="C11" s="11" t="s">
        <v>20</v>
      </c>
      <c r="D11" s="99">
        <f>SUMPRODUCT((申込書!B14:B43="監督")*(申込書!E14:E43="L"))</f>
        <v>0</v>
      </c>
      <c r="E11" s="100"/>
      <c r="F11" s="102"/>
      <c r="G11" s="11" t="s">
        <v>20</v>
      </c>
      <c r="H11" s="99">
        <f>SUMPRODUCT((申込書!B14:B43="監督")*(申込書!F14:F43="L"))</f>
        <v>0</v>
      </c>
      <c r="I11" s="100"/>
      <c r="J11" s="102"/>
      <c r="K11" s="73"/>
      <c r="L11" s="108"/>
      <c r="M11" s="109"/>
      <c r="N11" s="102"/>
      <c r="O11" s="63"/>
      <c r="P11" s="63"/>
    </row>
    <row r="12" spans="1:16" ht="15.75" customHeight="1" x14ac:dyDescent="0.15">
      <c r="A12" s="75"/>
      <c r="B12" s="102"/>
      <c r="C12" s="11" t="s">
        <v>38</v>
      </c>
      <c r="D12" s="99">
        <f>SUMPRODUCT((申込書!B14:B43="監督")*(申込書!E14:E43="O"))</f>
        <v>0</v>
      </c>
      <c r="E12" s="100"/>
      <c r="F12" s="102"/>
      <c r="G12" s="11" t="s">
        <v>38</v>
      </c>
      <c r="H12" s="99">
        <f>SUMPRODUCT((申込書!B14:B43="監督")*(申込書!F14:F43="O"))</f>
        <v>0</v>
      </c>
      <c r="I12" s="100"/>
      <c r="J12" s="102"/>
      <c r="K12" s="73"/>
      <c r="L12" s="108"/>
      <c r="M12" s="109"/>
      <c r="N12" s="102"/>
      <c r="O12" s="63"/>
      <c r="P12" s="63"/>
    </row>
    <row r="13" spans="1:16" ht="15.75" customHeight="1" x14ac:dyDescent="0.15">
      <c r="A13" s="75"/>
      <c r="B13" s="102"/>
      <c r="C13" s="11" t="s">
        <v>39</v>
      </c>
      <c r="D13" s="99">
        <f>SUMPRODUCT((申込書!B14:B43="監督")*(申込書!E14:E43="XO"))</f>
        <v>0</v>
      </c>
      <c r="E13" s="100"/>
      <c r="F13" s="102"/>
      <c r="G13" s="11" t="s">
        <v>39</v>
      </c>
      <c r="H13" s="99">
        <f>SUMPRODUCT((申込書!B14:B43="監督")*(申込書!F14:F43="XO"))</f>
        <v>0</v>
      </c>
      <c r="I13" s="100"/>
      <c r="J13" s="102"/>
      <c r="K13" s="73"/>
      <c r="L13" s="108"/>
      <c r="M13" s="109"/>
      <c r="N13" s="102"/>
      <c r="O13" s="63"/>
      <c r="P13" s="63"/>
    </row>
    <row r="14" spans="1:16" ht="15.75" customHeight="1" x14ac:dyDescent="0.15">
      <c r="A14" s="75"/>
      <c r="B14" s="102"/>
      <c r="C14" s="11" t="s">
        <v>40</v>
      </c>
      <c r="D14" s="99">
        <f>SUMPRODUCT((申込書!B14:B43="監督")*(申込書!E14:E43="2XO"))</f>
        <v>0</v>
      </c>
      <c r="E14" s="100"/>
      <c r="F14" s="102"/>
      <c r="G14" s="11" t="s">
        <v>40</v>
      </c>
      <c r="H14" s="99">
        <f>SUMPRODUCT((申込書!B14:B43="監督")*(申込書!F14:F43="2XO"))</f>
        <v>0</v>
      </c>
      <c r="I14" s="100"/>
      <c r="J14" s="102"/>
      <c r="K14" s="73"/>
      <c r="L14" s="108"/>
      <c r="M14" s="109"/>
      <c r="N14" s="102"/>
      <c r="O14" s="63"/>
      <c r="P14" s="63"/>
    </row>
    <row r="15" spans="1:16" ht="15.75" customHeight="1" x14ac:dyDescent="0.15">
      <c r="A15" s="75"/>
      <c r="B15" s="103"/>
      <c r="C15" s="11" t="s">
        <v>13</v>
      </c>
      <c r="D15" s="99">
        <f>SUMPRODUCT((申込書!B14:B43="監督")*(申込書!E14:E43="特注"))</f>
        <v>0</v>
      </c>
      <c r="E15" s="100"/>
      <c r="F15" s="103"/>
      <c r="G15" s="11" t="s">
        <v>13</v>
      </c>
      <c r="H15" s="99">
        <f>SUMPRODUCT((申込書!B14:B43="監督")*(申込書!F14:F43="特注"))</f>
        <v>0</v>
      </c>
      <c r="I15" s="100"/>
      <c r="J15" s="103"/>
      <c r="K15" s="74"/>
      <c r="L15" s="110"/>
      <c r="M15" s="111"/>
      <c r="N15" s="103"/>
      <c r="O15" s="63"/>
      <c r="P15" s="63"/>
    </row>
    <row r="16" spans="1:16" ht="15.75" customHeight="1" x14ac:dyDescent="0.15">
      <c r="A16" s="75"/>
      <c r="B16" s="58" t="s">
        <v>1</v>
      </c>
      <c r="C16" s="58"/>
      <c r="D16" s="99">
        <f>SUM(D8:E15)</f>
        <v>0</v>
      </c>
      <c r="E16" s="100"/>
      <c r="F16" s="58" t="s">
        <v>1</v>
      </c>
      <c r="G16" s="58"/>
      <c r="H16" s="99">
        <f>SUM(H8:I15)</f>
        <v>0</v>
      </c>
      <c r="I16" s="100"/>
      <c r="J16" s="58" t="s">
        <v>1</v>
      </c>
      <c r="K16" s="58"/>
      <c r="L16" s="99">
        <f>L8</f>
        <v>0</v>
      </c>
      <c r="M16" s="100"/>
      <c r="N16" s="15" t="s">
        <v>1</v>
      </c>
      <c r="O16" s="11">
        <f>O8</f>
        <v>0</v>
      </c>
      <c r="P16" s="63"/>
    </row>
    <row r="17" spans="1:16" ht="8.25" customHeight="1" x14ac:dyDescent="0.15"/>
    <row r="18" spans="1:16" ht="15.75" customHeight="1" x14ac:dyDescent="0.15">
      <c r="A18" s="113" t="s">
        <v>32</v>
      </c>
      <c r="B18" s="101" t="s">
        <v>5</v>
      </c>
      <c r="C18" s="15" t="s">
        <v>100</v>
      </c>
      <c r="D18" s="104" t="s">
        <v>10</v>
      </c>
      <c r="E18" s="105"/>
      <c r="F18" s="101" t="s">
        <v>7</v>
      </c>
      <c r="G18" s="15" t="s">
        <v>100</v>
      </c>
      <c r="H18" s="104" t="s">
        <v>11</v>
      </c>
      <c r="I18" s="105"/>
      <c r="J18" s="101" t="s">
        <v>6</v>
      </c>
      <c r="K18" s="15" t="s">
        <v>100</v>
      </c>
      <c r="L18" s="104" t="s">
        <v>11</v>
      </c>
      <c r="M18" s="105"/>
      <c r="N18" s="101" t="s">
        <v>84</v>
      </c>
      <c r="O18" s="40" t="s">
        <v>12</v>
      </c>
      <c r="P18" s="15" t="s">
        <v>3</v>
      </c>
    </row>
    <row r="19" spans="1:16" ht="15.75" customHeight="1" x14ac:dyDescent="0.15">
      <c r="A19" s="75"/>
      <c r="B19" s="102"/>
      <c r="C19" s="11" t="s">
        <v>18</v>
      </c>
      <c r="D19" s="99">
        <f>SUMPRODUCT((申込書!B14:B43="成年男子選手")*(申込書!E14:E43="SS"))</f>
        <v>0</v>
      </c>
      <c r="E19" s="100"/>
      <c r="F19" s="102"/>
      <c r="G19" s="11" t="s">
        <v>18</v>
      </c>
      <c r="H19" s="99">
        <f>SUMPRODUCT((申込書!B14:B43="成年男子選手")*(申込書!F14:F43="SS"))</f>
        <v>0</v>
      </c>
      <c r="I19" s="100"/>
      <c r="J19" s="102"/>
      <c r="K19" s="72" t="s">
        <v>14</v>
      </c>
      <c r="L19" s="106">
        <f>SUMPRODUCT((申込書!B14:B43="成年男子選手")*(申込書!G14:G43="○"))</f>
        <v>0</v>
      </c>
      <c r="M19" s="107"/>
      <c r="N19" s="102"/>
      <c r="O19" s="63">
        <f>SUMPRODUCT((申込書!B14:B43="成年男子選手")*(申込書!H14:H43="○"))</f>
        <v>0</v>
      </c>
      <c r="P19" s="63"/>
    </row>
    <row r="20" spans="1:16" ht="15.75" customHeight="1" x14ac:dyDescent="0.15">
      <c r="A20" s="75"/>
      <c r="B20" s="102"/>
      <c r="C20" s="11" t="s">
        <v>17</v>
      </c>
      <c r="D20" s="99">
        <f>SUMPRODUCT((申込書!B14:B43="成年男子選手")*(申込書!E14:E43="S"))</f>
        <v>0</v>
      </c>
      <c r="E20" s="100"/>
      <c r="F20" s="102"/>
      <c r="G20" s="11" t="s">
        <v>17</v>
      </c>
      <c r="H20" s="99">
        <f>SUMPRODUCT((申込書!B14:B43="成年男子選手")*(申込書!F14:F43="S"))</f>
        <v>0</v>
      </c>
      <c r="I20" s="100"/>
      <c r="J20" s="102"/>
      <c r="K20" s="73"/>
      <c r="L20" s="108"/>
      <c r="M20" s="109"/>
      <c r="N20" s="102"/>
      <c r="O20" s="63"/>
      <c r="P20" s="63"/>
    </row>
    <row r="21" spans="1:16" ht="15.75" customHeight="1" x14ac:dyDescent="0.15">
      <c r="A21" s="75"/>
      <c r="B21" s="102"/>
      <c r="C21" s="11" t="s">
        <v>19</v>
      </c>
      <c r="D21" s="99">
        <f>SUMPRODUCT((申込書!B14:B43="成年男子選手")*(申込書!E14:E43="M"))</f>
        <v>0</v>
      </c>
      <c r="E21" s="100"/>
      <c r="F21" s="102"/>
      <c r="G21" s="11" t="s">
        <v>19</v>
      </c>
      <c r="H21" s="99">
        <f>SUMPRODUCT((申込書!B14:B43="成年男子選手")*(申込書!F14:F43="M"))</f>
        <v>0</v>
      </c>
      <c r="I21" s="100"/>
      <c r="J21" s="102"/>
      <c r="K21" s="73"/>
      <c r="L21" s="108"/>
      <c r="M21" s="109"/>
      <c r="N21" s="102"/>
      <c r="O21" s="63"/>
      <c r="P21" s="63"/>
    </row>
    <row r="22" spans="1:16" ht="15.75" customHeight="1" x14ac:dyDescent="0.15">
      <c r="A22" s="75"/>
      <c r="B22" s="102"/>
      <c r="C22" s="11" t="s">
        <v>20</v>
      </c>
      <c r="D22" s="99">
        <f>SUMPRODUCT((申込書!B14:B43="成年男子選手")*(申込書!E14:E43="L"))</f>
        <v>0</v>
      </c>
      <c r="E22" s="100"/>
      <c r="F22" s="102"/>
      <c r="G22" s="11" t="s">
        <v>20</v>
      </c>
      <c r="H22" s="99">
        <f>SUMPRODUCT((申込書!B14:B43="成年男子選手")*(申込書!F14:F43="L"))</f>
        <v>0</v>
      </c>
      <c r="I22" s="100"/>
      <c r="J22" s="102"/>
      <c r="K22" s="73"/>
      <c r="L22" s="108"/>
      <c r="M22" s="109"/>
      <c r="N22" s="102"/>
      <c r="O22" s="63"/>
      <c r="P22" s="63"/>
    </row>
    <row r="23" spans="1:16" ht="15.75" customHeight="1" x14ac:dyDescent="0.15">
      <c r="A23" s="75"/>
      <c r="B23" s="102"/>
      <c r="C23" s="11" t="s">
        <v>38</v>
      </c>
      <c r="D23" s="99">
        <f>SUMPRODUCT((申込書!B14:B43="成年男子選手")*(申込書!E14:E43="O"))</f>
        <v>0</v>
      </c>
      <c r="E23" s="100"/>
      <c r="F23" s="102"/>
      <c r="G23" s="11" t="s">
        <v>38</v>
      </c>
      <c r="H23" s="99">
        <f>SUMPRODUCT((申込書!B14:B43="成年男子選手")*(申込書!F14:F43="O"))</f>
        <v>0</v>
      </c>
      <c r="I23" s="100"/>
      <c r="J23" s="102"/>
      <c r="K23" s="73"/>
      <c r="L23" s="108"/>
      <c r="M23" s="109"/>
      <c r="N23" s="102"/>
      <c r="O23" s="63"/>
      <c r="P23" s="63"/>
    </row>
    <row r="24" spans="1:16" ht="15.75" customHeight="1" x14ac:dyDescent="0.15">
      <c r="A24" s="75"/>
      <c r="B24" s="102"/>
      <c r="C24" s="11" t="s">
        <v>39</v>
      </c>
      <c r="D24" s="99">
        <f>SUMPRODUCT((申込書!B14:B43="成年男子選手")*(申込書!E14:E43="XO"))</f>
        <v>0</v>
      </c>
      <c r="E24" s="100"/>
      <c r="F24" s="102"/>
      <c r="G24" s="11" t="s">
        <v>39</v>
      </c>
      <c r="H24" s="99">
        <f>SUMPRODUCT((申込書!B14:B43="成年男子選手")*(申込書!F14:F43="XO"))</f>
        <v>0</v>
      </c>
      <c r="I24" s="100"/>
      <c r="J24" s="102"/>
      <c r="K24" s="73"/>
      <c r="L24" s="108"/>
      <c r="M24" s="109"/>
      <c r="N24" s="102"/>
      <c r="O24" s="63"/>
      <c r="P24" s="63"/>
    </row>
    <row r="25" spans="1:16" ht="15.75" customHeight="1" x14ac:dyDescent="0.15">
      <c r="A25" s="75"/>
      <c r="B25" s="102"/>
      <c r="C25" s="11" t="s">
        <v>40</v>
      </c>
      <c r="D25" s="99">
        <f>SUMPRODUCT((申込書!B14:B43="成年男子選手")*(申込書!E14:E43="2XO"))</f>
        <v>0</v>
      </c>
      <c r="E25" s="100"/>
      <c r="F25" s="102"/>
      <c r="G25" s="11" t="s">
        <v>40</v>
      </c>
      <c r="H25" s="99">
        <f>SUMPRODUCT((申込書!B14:B43="成年男子選手")*(申込書!F14:F43="2XO"))</f>
        <v>0</v>
      </c>
      <c r="I25" s="100"/>
      <c r="J25" s="102"/>
      <c r="K25" s="73"/>
      <c r="L25" s="108"/>
      <c r="M25" s="109"/>
      <c r="N25" s="102"/>
      <c r="O25" s="63"/>
      <c r="P25" s="63"/>
    </row>
    <row r="26" spans="1:16" ht="15.75" customHeight="1" x14ac:dyDescent="0.15">
      <c r="A26" s="75"/>
      <c r="B26" s="103"/>
      <c r="C26" s="11" t="s">
        <v>13</v>
      </c>
      <c r="D26" s="99">
        <f>SUMPRODUCT((申込書!B14:B43="成年男子選手")*(申込書!E14:E43="特注"))</f>
        <v>0</v>
      </c>
      <c r="E26" s="100"/>
      <c r="F26" s="103"/>
      <c r="G26" s="11" t="s">
        <v>13</v>
      </c>
      <c r="H26" s="99">
        <f>SUMPRODUCT((申込書!B14:B43="成年男子選手")*(申込書!F14:F43="特注"))</f>
        <v>0</v>
      </c>
      <c r="I26" s="100"/>
      <c r="J26" s="103"/>
      <c r="K26" s="74"/>
      <c r="L26" s="110"/>
      <c r="M26" s="111"/>
      <c r="N26" s="103"/>
      <c r="O26" s="63"/>
      <c r="P26" s="63"/>
    </row>
    <row r="27" spans="1:16" ht="15.75" customHeight="1" x14ac:dyDescent="0.15">
      <c r="A27" s="75"/>
      <c r="B27" s="58" t="s">
        <v>1</v>
      </c>
      <c r="C27" s="58"/>
      <c r="D27" s="99">
        <f>SUM(D19:E26)</f>
        <v>0</v>
      </c>
      <c r="E27" s="100"/>
      <c r="F27" s="58" t="s">
        <v>1</v>
      </c>
      <c r="G27" s="58"/>
      <c r="H27" s="99">
        <f>SUM(H19:I26)</f>
        <v>0</v>
      </c>
      <c r="I27" s="100"/>
      <c r="J27" s="58" t="s">
        <v>1</v>
      </c>
      <c r="K27" s="58"/>
      <c r="L27" s="99">
        <f>L19</f>
        <v>0</v>
      </c>
      <c r="M27" s="100"/>
      <c r="N27" s="15" t="s">
        <v>1</v>
      </c>
      <c r="O27" s="11">
        <f>O19</f>
        <v>0</v>
      </c>
      <c r="P27" s="63"/>
    </row>
    <row r="28" spans="1:16" ht="8.25" customHeight="1" x14ac:dyDescent="0.15"/>
    <row r="29" spans="1:16" ht="15.75" customHeight="1" x14ac:dyDescent="0.15">
      <c r="A29" s="113" t="s">
        <v>33</v>
      </c>
      <c r="B29" s="101" t="s">
        <v>5</v>
      </c>
      <c r="C29" s="15" t="s">
        <v>100</v>
      </c>
      <c r="D29" s="104" t="s">
        <v>10</v>
      </c>
      <c r="E29" s="105"/>
      <c r="F29" s="101" t="s">
        <v>7</v>
      </c>
      <c r="G29" s="15" t="s">
        <v>100</v>
      </c>
      <c r="H29" s="104" t="s">
        <v>11</v>
      </c>
      <c r="I29" s="105"/>
      <c r="J29" s="101" t="s">
        <v>6</v>
      </c>
      <c r="K29" s="15" t="s">
        <v>100</v>
      </c>
      <c r="L29" s="104" t="s">
        <v>11</v>
      </c>
      <c r="M29" s="105"/>
      <c r="N29" s="101" t="s">
        <v>84</v>
      </c>
      <c r="O29" s="40" t="s">
        <v>12</v>
      </c>
      <c r="P29" s="15" t="s">
        <v>3</v>
      </c>
    </row>
    <row r="30" spans="1:16" ht="15.75" customHeight="1" x14ac:dyDescent="0.15">
      <c r="A30" s="75"/>
      <c r="B30" s="102"/>
      <c r="C30" s="11" t="s">
        <v>18</v>
      </c>
      <c r="D30" s="99">
        <f>SUMPRODUCT((申込書!B14:B43="成年女子選手")*(申込書!E14:E43="SS"))</f>
        <v>0</v>
      </c>
      <c r="E30" s="100"/>
      <c r="F30" s="102"/>
      <c r="G30" s="11" t="s">
        <v>18</v>
      </c>
      <c r="H30" s="99">
        <f>SUMPRODUCT((申込書!B14:B43="成年女子選手")*(申込書!F14:F43="SS"))</f>
        <v>0</v>
      </c>
      <c r="I30" s="100"/>
      <c r="J30" s="102"/>
      <c r="K30" s="72" t="s">
        <v>14</v>
      </c>
      <c r="L30" s="106">
        <f>SUMPRODUCT((申込書!B14:B43="成年女子選手")*(申込書!G14:G43="○"))</f>
        <v>0</v>
      </c>
      <c r="M30" s="107"/>
      <c r="N30" s="102"/>
      <c r="O30" s="63">
        <f>SUMPRODUCT((申込書!B14:B43="成年女子選手")*(申込書!H14:H43="○"))</f>
        <v>0</v>
      </c>
      <c r="P30" s="63"/>
    </row>
    <row r="31" spans="1:16" ht="15.75" customHeight="1" x14ac:dyDescent="0.15">
      <c r="A31" s="75"/>
      <c r="B31" s="102"/>
      <c r="C31" s="11" t="s">
        <v>17</v>
      </c>
      <c r="D31" s="99">
        <f>SUMPRODUCT((申込書!B14:B43="成年女子選手")*(申込書!E14:E43="S"))</f>
        <v>0</v>
      </c>
      <c r="E31" s="100"/>
      <c r="F31" s="102"/>
      <c r="G31" s="11" t="s">
        <v>17</v>
      </c>
      <c r="H31" s="99">
        <f>SUMPRODUCT((申込書!B14:B43="成年女子選手")*(申込書!F14:F43="S"))</f>
        <v>0</v>
      </c>
      <c r="I31" s="100"/>
      <c r="J31" s="102"/>
      <c r="K31" s="73"/>
      <c r="L31" s="108"/>
      <c r="M31" s="109"/>
      <c r="N31" s="102"/>
      <c r="O31" s="63"/>
      <c r="P31" s="63"/>
    </row>
    <row r="32" spans="1:16" ht="15.75" customHeight="1" x14ac:dyDescent="0.15">
      <c r="A32" s="75"/>
      <c r="B32" s="102"/>
      <c r="C32" s="11" t="s">
        <v>19</v>
      </c>
      <c r="D32" s="99">
        <f>SUMPRODUCT((申込書!B14:B43="成年女子選手")*(申込書!E14:E43="M"))</f>
        <v>0</v>
      </c>
      <c r="E32" s="100"/>
      <c r="F32" s="102"/>
      <c r="G32" s="11" t="s">
        <v>19</v>
      </c>
      <c r="H32" s="99">
        <f>SUMPRODUCT((申込書!B14:B43="成年女子選手")*(申込書!F14:F43="M"))</f>
        <v>0</v>
      </c>
      <c r="I32" s="100"/>
      <c r="J32" s="102"/>
      <c r="K32" s="73"/>
      <c r="L32" s="108"/>
      <c r="M32" s="109"/>
      <c r="N32" s="102"/>
      <c r="O32" s="63"/>
      <c r="P32" s="63"/>
    </row>
    <row r="33" spans="1:16" ht="15.75" customHeight="1" x14ac:dyDescent="0.15">
      <c r="A33" s="75"/>
      <c r="B33" s="102"/>
      <c r="C33" s="11" t="s">
        <v>20</v>
      </c>
      <c r="D33" s="99">
        <f>SUMPRODUCT((申込書!B14:B43="成年女子選手")*(申込書!E14:E43="L"))</f>
        <v>0</v>
      </c>
      <c r="E33" s="100"/>
      <c r="F33" s="102"/>
      <c r="G33" s="11" t="s">
        <v>20</v>
      </c>
      <c r="H33" s="99">
        <f>SUMPRODUCT((申込書!B14:B43="成年女子選手")*(申込書!F14:F43="L"))</f>
        <v>0</v>
      </c>
      <c r="I33" s="100"/>
      <c r="J33" s="102"/>
      <c r="K33" s="73"/>
      <c r="L33" s="108"/>
      <c r="M33" s="109"/>
      <c r="N33" s="102"/>
      <c r="O33" s="63"/>
      <c r="P33" s="63"/>
    </row>
    <row r="34" spans="1:16" ht="15.75" customHeight="1" x14ac:dyDescent="0.15">
      <c r="A34" s="75"/>
      <c r="B34" s="102"/>
      <c r="C34" s="11" t="s">
        <v>38</v>
      </c>
      <c r="D34" s="99">
        <f>SUMPRODUCT((申込書!B14:B43="成年女子選手")*(申込書!E14:E43="O"))</f>
        <v>0</v>
      </c>
      <c r="E34" s="100"/>
      <c r="F34" s="102"/>
      <c r="G34" s="11" t="s">
        <v>38</v>
      </c>
      <c r="H34" s="99">
        <f>SUMPRODUCT((申込書!B14:B43="成年女子選手")*(申込書!F14:F43="O"))</f>
        <v>0</v>
      </c>
      <c r="I34" s="100"/>
      <c r="J34" s="102"/>
      <c r="K34" s="73"/>
      <c r="L34" s="108"/>
      <c r="M34" s="109"/>
      <c r="N34" s="102"/>
      <c r="O34" s="63"/>
      <c r="P34" s="63"/>
    </row>
    <row r="35" spans="1:16" ht="15.75" customHeight="1" x14ac:dyDescent="0.15">
      <c r="A35" s="75"/>
      <c r="B35" s="102"/>
      <c r="C35" s="11" t="s">
        <v>39</v>
      </c>
      <c r="D35" s="99">
        <f>SUMPRODUCT((申込書!B14:B43="成年女子選手")*(申込書!E14:E43="XO"))</f>
        <v>0</v>
      </c>
      <c r="E35" s="100"/>
      <c r="F35" s="102"/>
      <c r="G35" s="11" t="s">
        <v>39</v>
      </c>
      <c r="H35" s="99">
        <f>SUMPRODUCT((申込書!B14:B43="成年女子選手")*(申込書!F14:F43="XO"))</f>
        <v>0</v>
      </c>
      <c r="I35" s="100"/>
      <c r="J35" s="102"/>
      <c r="K35" s="73"/>
      <c r="L35" s="108"/>
      <c r="M35" s="109"/>
      <c r="N35" s="102"/>
      <c r="O35" s="63"/>
      <c r="P35" s="63"/>
    </row>
    <row r="36" spans="1:16" ht="15.75" customHeight="1" x14ac:dyDescent="0.15">
      <c r="A36" s="75"/>
      <c r="B36" s="102"/>
      <c r="C36" s="11" t="s">
        <v>40</v>
      </c>
      <c r="D36" s="99">
        <f>SUMPRODUCT((申込書!B14:B43="成年女子選手")*(申込書!E14:E43="2XO"))</f>
        <v>0</v>
      </c>
      <c r="E36" s="100"/>
      <c r="F36" s="102"/>
      <c r="G36" s="11" t="s">
        <v>40</v>
      </c>
      <c r="H36" s="99">
        <f>SUMPRODUCT((申込書!B14:B43="成年女子選手")*(申込書!F14:F43="2XO"))</f>
        <v>0</v>
      </c>
      <c r="I36" s="100"/>
      <c r="J36" s="102"/>
      <c r="K36" s="73"/>
      <c r="L36" s="108"/>
      <c r="M36" s="109"/>
      <c r="N36" s="102"/>
      <c r="O36" s="63"/>
      <c r="P36" s="63"/>
    </row>
    <row r="37" spans="1:16" ht="15.75" customHeight="1" x14ac:dyDescent="0.15">
      <c r="A37" s="75"/>
      <c r="B37" s="103"/>
      <c r="C37" s="11" t="s">
        <v>13</v>
      </c>
      <c r="D37" s="99">
        <f>SUMPRODUCT((申込書!B14:B43="成年女子選手")*(申込書!E14:E43="特注"))</f>
        <v>0</v>
      </c>
      <c r="E37" s="100"/>
      <c r="F37" s="103"/>
      <c r="G37" s="11" t="s">
        <v>13</v>
      </c>
      <c r="H37" s="99">
        <f>SUMPRODUCT((申込書!B14:B43="成年女子選手")*(申込書!F14:F43="特注"))</f>
        <v>0</v>
      </c>
      <c r="I37" s="100"/>
      <c r="J37" s="103"/>
      <c r="K37" s="74"/>
      <c r="L37" s="110"/>
      <c r="M37" s="111"/>
      <c r="N37" s="103"/>
      <c r="O37" s="63"/>
      <c r="P37" s="63"/>
    </row>
    <row r="38" spans="1:16" ht="15.75" customHeight="1" x14ac:dyDescent="0.15">
      <c r="A38" s="75"/>
      <c r="B38" s="58" t="s">
        <v>1</v>
      </c>
      <c r="C38" s="58"/>
      <c r="D38" s="99">
        <f>SUM(D30:E37)</f>
        <v>0</v>
      </c>
      <c r="E38" s="100"/>
      <c r="F38" s="58" t="s">
        <v>1</v>
      </c>
      <c r="G38" s="58"/>
      <c r="H38" s="99">
        <f>SUM(H30:I37)</f>
        <v>0</v>
      </c>
      <c r="I38" s="100"/>
      <c r="J38" s="58" t="s">
        <v>1</v>
      </c>
      <c r="K38" s="58"/>
      <c r="L38" s="99">
        <f>L30</f>
        <v>0</v>
      </c>
      <c r="M38" s="100"/>
      <c r="N38" s="15" t="s">
        <v>1</v>
      </c>
      <c r="O38" s="11">
        <f>O30</f>
        <v>0</v>
      </c>
      <c r="P38" s="63"/>
    </row>
    <row r="39" spans="1:16" ht="8.25" customHeight="1" x14ac:dyDescent="0.15"/>
    <row r="40" spans="1:16" ht="15.75" customHeight="1" x14ac:dyDescent="0.15">
      <c r="A40" s="113" t="s">
        <v>34</v>
      </c>
      <c r="B40" s="101" t="s">
        <v>5</v>
      </c>
      <c r="C40" s="15" t="s">
        <v>100</v>
      </c>
      <c r="D40" s="104" t="s">
        <v>10</v>
      </c>
      <c r="E40" s="105"/>
      <c r="F40" s="101" t="s">
        <v>7</v>
      </c>
      <c r="G40" s="15" t="s">
        <v>100</v>
      </c>
      <c r="H40" s="104" t="s">
        <v>11</v>
      </c>
      <c r="I40" s="105"/>
      <c r="J40" s="101" t="s">
        <v>6</v>
      </c>
      <c r="K40" s="15" t="s">
        <v>100</v>
      </c>
      <c r="L40" s="104" t="s">
        <v>11</v>
      </c>
      <c r="M40" s="105"/>
      <c r="N40" s="101" t="s">
        <v>84</v>
      </c>
      <c r="O40" s="40" t="s">
        <v>12</v>
      </c>
      <c r="P40" s="15" t="s">
        <v>3</v>
      </c>
    </row>
    <row r="41" spans="1:16" ht="15.75" customHeight="1" x14ac:dyDescent="0.15">
      <c r="A41" s="75"/>
      <c r="B41" s="102"/>
      <c r="C41" s="11" t="s">
        <v>18</v>
      </c>
      <c r="D41" s="99">
        <f>SUMPRODUCT((申込書!B14:B43="少年男子選手")*(申込書!E14:E43="SS"))</f>
        <v>0</v>
      </c>
      <c r="E41" s="100"/>
      <c r="F41" s="102"/>
      <c r="G41" s="11" t="s">
        <v>18</v>
      </c>
      <c r="H41" s="99">
        <f>SUMPRODUCT((申込書!B14:B43="少年男子選手")*(申込書!F14:F43="SS"))</f>
        <v>0</v>
      </c>
      <c r="I41" s="100"/>
      <c r="J41" s="102"/>
      <c r="K41" s="72" t="s">
        <v>14</v>
      </c>
      <c r="L41" s="106">
        <f>SUMPRODUCT((申込書!B14:B43="少年男子選手")*(申込書!G14:G43="○"))</f>
        <v>0</v>
      </c>
      <c r="M41" s="107"/>
      <c r="N41" s="102"/>
      <c r="O41" s="63">
        <f>SUMPRODUCT((申込書!B14:B43="少年男子選手")*(申込書!H14:H43="○"))</f>
        <v>0</v>
      </c>
      <c r="P41" s="63"/>
    </row>
    <row r="42" spans="1:16" ht="15.75" customHeight="1" x14ac:dyDescent="0.15">
      <c r="A42" s="75"/>
      <c r="B42" s="102"/>
      <c r="C42" s="11" t="s">
        <v>17</v>
      </c>
      <c r="D42" s="99">
        <f>SUMPRODUCT((申込書!B14:B43="少年男子選手")*(申込書!E14:E43="S"))</f>
        <v>0</v>
      </c>
      <c r="E42" s="100"/>
      <c r="F42" s="102"/>
      <c r="G42" s="11" t="s">
        <v>17</v>
      </c>
      <c r="H42" s="99">
        <f>SUMPRODUCT((申込書!B14:B43="少年男子選手")*(申込書!F14:F43="S"))</f>
        <v>0</v>
      </c>
      <c r="I42" s="100"/>
      <c r="J42" s="102"/>
      <c r="K42" s="73"/>
      <c r="L42" s="108"/>
      <c r="M42" s="109"/>
      <c r="N42" s="102"/>
      <c r="O42" s="63"/>
      <c r="P42" s="63"/>
    </row>
    <row r="43" spans="1:16" ht="15.75" customHeight="1" x14ac:dyDescent="0.15">
      <c r="A43" s="75"/>
      <c r="B43" s="102"/>
      <c r="C43" s="11" t="s">
        <v>19</v>
      </c>
      <c r="D43" s="99">
        <f>SUMPRODUCT((申込書!B14:B43="少年男子選手")*(申込書!E14:E43="M"))</f>
        <v>0</v>
      </c>
      <c r="E43" s="100"/>
      <c r="F43" s="102"/>
      <c r="G43" s="11" t="s">
        <v>19</v>
      </c>
      <c r="H43" s="99">
        <f>SUMPRODUCT((申込書!B14:B43="少年男子選手")*(申込書!F14:F43="M"))</f>
        <v>0</v>
      </c>
      <c r="I43" s="100"/>
      <c r="J43" s="102"/>
      <c r="K43" s="73"/>
      <c r="L43" s="108"/>
      <c r="M43" s="109"/>
      <c r="N43" s="102"/>
      <c r="O43" s="63"/>
      <c r="P43" s="63"/>
    </row>
    <row r="44" spans="1:16" ht="15.75" customHeight="1" x14ac:dyDescent="0.15">
      <c r="A44" s="75"/>
      <c r="B44" s="102"/>
      <c r="C44" s="11" t="s">
        <v>20</v>
      </c>
      <c r="D44" s="99">
        <f>SUMPRODUCT((申込書!B14:B43="少年男子選手")*(申込書!E14:E43="L"))</f>
        <v>0</v>
      </c>
      <c r="E44" s="100"/>
      <c r="F44" s="102"/>
      <c r="G44" s="11" t="s">
        <v>20</v>
      </c>
      <c r="H44" s="99">
        <f>SUMPRODUCT((申込書!B14:B43="少年男子選手")*(申込書!F14:F43="L"))</f>
        <v>0</v>
      </c>
      <c r="I44" s="100"/>
      <c r="J44" s="102"/>
      <c r="K44" s="73"/>
      <c r="L44" s="108"/>
      <c r="M44" s="109"/>
      <c r="N44" s="102"/>
      <c r="O44" s="63"/>
      <c r="P44" s="63"/>
    </row>
    <row r="45" spans="1:16" ht="15.75" customHeight="1" x14ac:dyDescent="0.15">
      <c r="A45" s="75"/>
      <c r="B45" s="102"/>
      <c r="C45" s="11" t="s">
        <v>38</v>
      </c>
      <c r="D45" s="99">
        <f>SUMPRODUCT((申込書!B14:B43="少年男子選手")*(申込書!E14:E43="O"))</f>
        <v>0</v>
      </c>
      <c r="E45" s="100"/>
      <c r="F45" s="102"/>
      <c r="G45" s="11" t="s">
        <v>38</v>
      </c>
      <c r="H45" s="99">
        <f>SUMPRODUCT((申込書!B14:B43="少年男子選手")*(申込書!F14:F43="O"))</f>
        <v>0</v>
      </c>
      <c r="I45" s="100"/>
      <c r="J45" s="102"/>
      <c r="K45" s="73"/>
      <c r="L45" s="108"/>
      <c r="M45" s="109"/>
      <c r="N45" s="102"/>
      <c r="O45" s="63"/>
      <c r="P45" s="63"/>
    </row>
    <row r="46" spans="1:16" ht="15.75" customHeight="1" x14ac:dyDescent="0.15">
      <c r="A46" s="75"/>
      <c r="B46" s="102"/>
      <c r="C46" s="11" t="s">
        <v>39</v>
      </c>
      <c r="D46" s="99">
        <f>SUMPRODUCT((申込書!B14:B43="少年男子選手")*(申込書!E14:E43="XO"))</f>
        <v>0</v>
      </c>
      <c r="E46" s="100"/>
      <c r="F46" s="102"/>
      <c r="G46" s="11" t="s">
        <v>39</v>
      </c>
      <c r="H46" s="99">
        <f>SUMPRODUCT((申込書!B14:B43="少年男子選手")*(申込書!F14:F43="XO"))</f>
        <v>0</v>
      </c>
      <c r="I46" s="100"/>
      <c r="J46" s="102"/>
      <c r="K46" s="73"/>
      <c r="L46" s="108"/>
      <c r="M46" s="109"/>
      <c r="N46" s="102"/>
      <c r="O46" s="63"/>
      <c r="P46" s="63"/>
    </row>
    <row r="47" spans="1:16" ht="15.75" customHeight="1" x14ac:dyDescent="0.15">
      <c r="A47" s="75"/>
      <c r="B47" s="102"/>
      <c r="C47" s="11" t="s">
        <v>40</v>
      </c>
      <c r="D47" s="99">
        <f>SUMPRODUCT((申込書!B14:B43="少年男子選手")*(申込書!E14:E43="2XO"))</f>
        <v>0</v>
      </c>
      <c r="E47" s="100"/>
      <c r="F47" s="102"/>
      <c r="G47" s="11" t="s">
        <v>40</v>
      </c>
      <c r="H47" s="99">
        <f>SUMPRODUCT((申込書!B14:B43="少年男子選手")*(申込書!F14:F43="2XO"))</f>
        <v>0</v>
      </c>
      <c r="I47" s="100"/>
      <c r="J47" s="102"/>
      <c r="K47" s="73"/>
      <c r="L47" s="108"/>
      <c r="M47" s="109"/>
      <c r="N47" s="102"/>
      <c r="O47" s="63"/>
      <c r="P47" s="63"/>
    </row>
    <row r="48" spans="1:16" ht="15.75" customHeight="1" x14ac:dyDescent="0.15">
      <c r="A48" s="75"/>
      <c r="B48" s="103"/>
      <c r="C48" s="11" t="s">
        <v>13</v>
      </c>
      <c r="D48" s="99">
        <f>SUMPRODUCT((申込書!B14:B43="少年男子選手")*(申込書!E14:E43="特注"))</f>
        <v>0</v>
      </c>
      <c r="E48" s="100"/>
      <c r="F48" s="103"/>
      <c r="G48" s="11" t="s">
        <v>13</v>
      </c>
      <c r="H48" s="99">
        <f>SUMPRODUCT((申込書!B14:B43="少年男子選手")*(申込書!F14:F43="特注"))</f>
        <v>0</v>
      </c>
      <c r="I48" s="100"/>
      <c r="J48" s="103"/>
      <c r="K48" s="74"/>
      <c r="L48" s="110"/>
      <c r="M48" s="111"/>
      <c r="N48" s="103"/>
      <c r="O48" s="63"/>
      <c r="P48" s="63"/>
    </row>
    <row r="49" spans="1:16" ht="15.75" customHeight="1" x14ac:dyDescent="0.15">
      <c r="A49" s="75"/>
      <c r="B49" s="58" t="s">
        <v>1</v>
      </c>
      <c r="C49" s="58"/>
      <c r="D49" s="99">
        <f>SUM(D41:E48)</f>
        <v>0</v>
      </c>
      <c r="E49" s="100"/>
      <c r="F49" s="58" t="s">
        <v>1</v>
      </c>
      <c r="G49" s="58"/>
      <c r="H49" s="99">
        <f>SUM(H41:I48)</f>
        <v>0</v>
      </c>
      <c r="I49" s="100"/>
      <c r="J49" s="58" t="s">
        <v>1</v>
      </c>
      <c r="K49" s="58"/>
      <c r="L49" s="99">
        <f>L41</f>
        <v>0</v>
      </c>
      <c r="M49" s="100"/>
      <c r="N49" s="15" t="s">
        <v>1</v>
      </c>
      <c r="O49" s="11">
        <f>O41</f>
        <v>0</v>
      </c>
      <c r="P49" s="63"/>
    </row>
    <row r="50" spans="1:16" ht="8.25" customHeight="1" x14ac:dyDescent="0.15"/>
    <row r="51" spans="1:16" ht="15.75" customHeight="1" x14ac:dyDescent="0.15">
      <c r="A51" s="113" t="s">
        <v>35</v>
      </c>
      <c r="B51" s="101" t="s">
        <v>5</v>
      </c>
      <c r="C51" s="15" t="s">
        <v>100</v>
      </c>
      <c r="D51" s="104" t="s">
        <v>10</v>
      </c>
      <c r="E51" s="105"/>
      <c r="F51" s="101" t="s">
        <v>7</v>
      </c>
      <c r="G51" s="15" t="s">
        <v>100</v>
      </c>
      <c r="H51" s="104" t="s">
        <v>11</v>
      </c>
      <c r="I51" s="105"/>
      <c r="J51" s="101" t="s">
        <v>6</v>
      </c>
      <c r="K51" s="15" t="s">
        <v>100</v>
      </c>
      <c r="L51" s="104" t="s">
        <v>11</v>
      </c>
      <c r="M51" s="105"/>
      <c r="N51" s="101" t="s">
        <v>84</v>
      </c>
      <c r="O51" s="40" t="s">
        <v>12</v>
      </c>
      <c r="P51" s="15" t="s">
        <v>3</v>
      </c>
    </row>
    <row r="52" spans="1:16" ht="15.75" customHeight="1" x14ac:dyDescent="0.15">
      <c r="A52" s="75"/>
      <c r="B52" s="102"/>
      <c r="C52" s="11" t="s">
        <v>18</v>
      </c>
      <c r="D52" s="99">
        <f>SUMPRODUCT((申込書!B14:B43="少年女子選手")*(申込書!E14:E43="SS"))</f>
        <v>0</v>
      </c>
      <c r="E52" s="100"/>
      <c r="F52" s="102"/>
      <c r="G52" s="11" t="s">
        <v>18</v>
      </c>
      <c r="H52" s="99">
        <f>SUMPRODUCT((申込書!B14:B43="少年女子選手")*(申込書!F14:F43="SS"))</f>
        <v>0</v>
      </c>
      <c r="I52" s="100"/>
      <c r="J52" s="102"/>
      <c r="K52" s="72" t="s">
        <v>14</v>
      </c>
      <c r="L52" s="106">
        <f>SUMPRODUCT((申込書!B14:B43="少年女子選手")*(申込書!G14:G43="○"))</f>
        <v>0</v>
      </c>
      <c r="M52" s="107"/>
      <c r="N52" s="102"/>
      <c r="O52" s="63">
        <f>SUMPRODUCT((申込書!B14:B43="少年女子選手")*(申込書!H14:H43="○"))</f>
        <v>0</v>
      </c>
      <c r="P52" s="63"/>
    </row>
    <row r="53" spans="1:16" ht="15.75" customHeight="1" x14ac:dyDescent="0.15">
      <c r="A53" s="75"/>
      <c r="B53" s="102"/>
      <c r="C53" s="11" t="s">
        <v>17</v>
      </c>
      <c r="D53" s="99">
        <f>SUMPRODUCT((申込書!B14:B43="少年女子選手")*(申込書!E14:E43="S"))</f>
        <v>0</v>
      </c>
      <c r="E53" s="100"/>
      <c r="F53" s="102"/>
      <c r="G53" s="11" t="s">
        <v>17</v>
      </c>
      <c r="H53" s="99">
        <f>SUMPRODUCT((申込書!B14:B43="少年女子選手")*(申込書!F14:F43="S"))</f>
        <v>0</v>
      </c>
      <c r="I53" s="100"/>
      <c r="J53" s="102"/>
      <c r="K53" s="73"/>
      <c r="L53" s="108"/>
      <c r="M53" s="109"/>
      <c r="N53" s="102"/>
      <c r="O53" s="63"/>
      <c r="P53" s="63"/>
    </row>
    <row r="54" spans="1:16" ht="15.75" customHeight="1" x14ac:dyDescent="0.15">
      <c r="A54" s="75"/>
      <c r="B54" s="102"/>
      <c r="C54" s="11" t="s">
        <v>19</v>
      </c>
      <c r="D54" s="99">
        <f>SUMPRODUCT((申込書!B14:B43="少年女子選手")*(申込書!E14:E43="M"))</f>
        <v>0</v>
      </c>
      <c r="E54" s="100"/>
      <c r="F54" s="102"/>
      <c r="G54" s="11" t="s">
        <v>19</v>
      </c>
      <c r="H54" s="99">
        <f>SUMPRODUCT((申込書!B14:B43="少年女子選手")*(申込書!F14:F43="M"))</f>
        <v>0</v>
      </c>
      <c r="I54" s="100"/>
      <c r="J54" s="102"/>
      <c r="K54" s="73"/>
      <c r="L54" s="108"/>
      <c r="M54" s="109"/>
      <c r="N54" s="102"/>
      <c r="O54" s="63"/>
      <c r="P54" s="63"/>
    </row>
    <row r="55" spans="1:16" ht="15.75" customHeight="1" x14ac:dyDescent="0.15">
      <c r="A55" s="75"/>
      <c r="B55" s="102"/>
      <c r="C55" s="11" t="s">
        <v>20</v>
      </c>
      <c r="D55" s="99">
        <f>SUMPRODUCT((申込書!B14:B43="少年女子選手")*(申込書!E14:E43="L"))</f>
        <v>0</v>
      </c>
      <c r="E55" s="100"/>
      <c r="F55" s="102"/>
      <c r="G55" s="11" t="s">
        <v>20</v>
      </c>
      <c r="H55" s="99">
        <f>SUMPRODUCT((申込書!B14:B43="少年女子選手")*(申込書!F14:F43="L"))</f>
        <v>0</v>
      </c>
      <c r="I55" s="100"/>
      <c r="J55" s="102"/>
      <c r="K55" s="73"/>
      <c r="L55" s="108"/>
      <c r="M55" s="109"/>
      <c r="N55" s="102"/>
      <c r="O55" s="63"/>
      <c r="P55" s="63"/>
    </row>
    <row r="56" spans="1:16" ht="15.75" customHeight="1" x14ac:dyDescent="0.15">
      <c r="A56" s="75"/>
      <c r="B56" s="102"/>
      <c r="C56" s="11" t="s">
        <v>38</v>
      </c>
      <c r="D56" s="99">
        <f>SUMPRODUCT((申込書!B14:B43="少年女子選手")*(申込書!E14:E43="O"))</f>
        <v>0</v>
      </c>
      <c r="E56" s="100"/>
      <c r="F56" s="102"/>
      <c r="G56" s="11" t="s">
        <v>38</v>
      </c>
      <c r="H56" s="99">
        <f>SUMPRODUCT((申込書!B14:B43="少年女子選手")*(申込書!F14:F43="O"))</f>
        <v>0</v>
      </c>
      <c r="I56" s="100"/>
      <c r="J56" s="102"/>
      <c r="K56" s="73"/>
      <c r="L56" s="108"/>
      <c r="M56" s="109"/>
      <c r="N56" s="102"/>
      <c r="O56" s="63"/>
      <c r="P56" s="63"/>
    </row>
    <row r="57" spans="1:16" ht="15.75" customHeight="1" x14ac:dyDescent="0.15">
      <c r="A57" s="75"/>
      <c r="B57" s="102"/>
      <c r="C57" s="11" t="s">
        <v>39</v>
      </c>
      <c r="D57" s="99">
        <f>SUMPRODUCT((申込書!B14:B43="少年女子選手")*(申込書!E14:E43="XO"))</f>
        <v>0</v>
      </c>
      <c r="E57" s="100"/>
      <c r="F57" s="102"/>
      <c r="G57" s="11" t="s">
        <v>39</v>
      </c>
      <c r="H57" s="99">
        <f>SUMPRODUCT((申込書!B14:B43="少年女子選手")*(申込書!F14:F43="XO"))</f>
        <v>0</v>
      </c>
      <c r="I57" s="100"/>
      <c r="J57" s="102"/>
      <c r="K57" s="73"/>
      <c r="L57" s="108"/>
      <c r="M57" s="109"/>
      <c r="N57" s="102"/>
      <c r="O57" s="63"/>
      <c r="P57" s="63"/>
    </row>
    <row r="58" spans="1:16" ht="15.75" customHeight="1" x14ac:dyDescent="0.15">
      <c r="A58" s="75"/>
      <c r="B58" s="102"/>
      <c r="C58" s="11" t="s">
        <v>40</v>
      </c>
      <c r="D58" s="99">
        <f>SUMPRODUCT((申込書!B14:B43="少年女子選手")*(申込書!E14:E43="2XO"))</f>
        <v>0</v>
      </c>
      <c r="E58" s="100"/>
      <c r="F58" s="102"/>
      <c r="G58" s="11" t="s">
        <v>40</v>
      </c>
      <c r="H58" s="99">
        <f>SUMPRODUCT((申込書!B14:B43="少年女子選手")*(申込書!F14:F43="2XO"))</f>
        <v>0</v>
      </c>
      <c r="I58" s="100"/>
      <c r="J58" s="102"/>
      <c r="K58" s="73"/>
      <c r="L58" s="108"/>
      <c r="M58" s="109"/>
      <c r="N58" s="102"/>
      <c r="O58" s="63"/>
      <c r="P58" s="63"/>
    </row>
    <row r="59" spans="1:16" ht="15.75" customHeight="1" x14ac:dyDescent="0.15">
      <c r="A59" s="75"/>
      <c r="B59" s="103"/>
      <c r="C59" s="11" t="s">
        <v>13</v>
      </c>
      <c r="D59" s="99">
        <f>SUMPRODUCT((申込書!B14:B43="少年女子選手")*(申込書!E14:E43="特注"))</f>
        <v>0</v>
      </c>
      <c r="E59" s="100"/>
      <c r="F59" s="103"/>
      <c r="G59" s="11" t="s">
        <v>13</v>
      </c>
      <c r="H59" s="99">
        <f>SUMPRODUCT((申込書!B14:B43="少年女子選手")*(申込書!F14:F43="特注"))</f>
        <v>0</v>
      </c>
      <c r="I59" s="100"/>
      <c r="J59" s="103"/>
      <c r="K59" s="74"/>
      <c r="L59" s="110"/>
      <c r="M59" s="111"/>
      <c r="N59" s="103"/>
      <c r="O59" s="63"/>
      <c r="P59" s="63"/>
    </row>
    <row r="60" spans="1:16" ht="15.75" customHeight="1" x14ac:dyDescent="0.15">
      <c r="A60" s="75"/>
      <c r="B60" s="58" t="s">
        <v>1</v>
      </c>
      <c r="C60" s="58"/>
      <c r="D60" s="99">
        <f>SUM(D52:E59)</f>
        <v>0</v>
      </c>
      <c r="E60" s="100"/>
      <c r="F60" s="58" t="s">
        <v>1</v>
      </c>
      <c r="G60" s="58"/>
      <c r="H60" s="99">
        <f>SUM(H52:I59)</f>
        <v>0</v>
      </c>
      <c r="I60" s="100"/>
      <c r="J60" s="58" t="s">
        <v>1</v>
      </c>
      <c r="K60" s="58"/>
      <c r="L60" s="99">
        <f>L52</f>
        <v>0</v>
      </c>
      <c r="M60" s="100"/>
      <c r="N60" s="15" t="s">
        <v>1</v>
      </c>
      <c r="O60" s="11">
        <f>O52</f>
        <v>0</v>
      </c>
      <c r="P60" s="63"/>
    </row>
    <row r="61" spans="1:16" ht="8.25" customHeight="1" x14ac:dyDescent="0.15"/>
    <row r="62" spans="1:16" ht="15.75" customHeight="1" x14ac:dyDescent="0.15">
      <c r="A62" s="112" t="s">
        <v>99</v>
      </c>
      <c r="B62" s="101" t="s">
        <v>5</v>
      </c>
      <c r="C62" s="15" t="s">
        <v>100</v>
      </c>
      <c r="D62" s="104" t="s">
        <v>10</v>
      </c>
      <c r="E62" s="105"/>
      <c r="F62" s="101" t="s">
        <v>7</v>
      </c>
      <c r="G62" s="15" t="s">
        <v>100</v>
      </c>
      <c r="H62" s="104" t="s">
        <v>11</v>
      </c>
      <c r="I62" s="105"/>
      <c r="J62" s="101" t="s">
        <v>6</v>
      </c>
      <c r="K62" s="15" t="s">
        <v>100</v>
      </c>
      <c r="L62" s="104" t="s">
        <v>11</v>
      </c>
      <c r="M62" s="105"/>
      <c r="N62" s="101" t="s">
        <v>84</v>
      </c>
      <c r="O62" s="40" t="s">
        <v>12</v>
      </c>
      <c r="P62" s="15" t="s">
        <v>3</v>
      </c>
    </row>
    <row r="63" spans="1:16" ht="15.75" customHeight="1" x14ac:dyDescent="0.15">
      <c r="A63" s="75"/>
      <c r="B63" s="102"/>
      <c r="C63" s="11" t="s">
        <v>18</v>
      </c>
      <c r="D63" s="99">
        <f>SUMPRODUCT((申込書!B14:B43="予備登録選手")*(申込書!E14:E43="SS"))+SUMPRODUCT((申込書!B14:B43="競技支援スタッフ")*(申込書!E14:E43="SS"))+SUMPRODUCT((申込書!B14:B43="その他")*(申込書!E14:E43="SS"))</f>
        <v>0</v>
      </c>
      <c r="E63" s="100"/>
      <c r="F63" s="102"/>
      <c r="G63" s="11" t="s">
        <v>18</v>
      </c>
      <c r="H63" s="99">
        <f>SUMPRODUCT((申込書!B14:B43="予備登録選手")*(申込書!F14:F43="SS"))+SUMPRODUCT((申込書!B14:B43="競技支援スタッフ")*(申込書!F14:F43="SS"))+SUMPRODUCT((申込書!B14:B43="その他")*(申込書!F14:F43="SS"))</f>
        <v>0</v>
      </c>
      <c r="I63" s="100"/>
      <c r="J63" s="102"/>
      <c r="K63" s="72" t="s">
        <v>14</v>
      </c>
      <c r="L63" s="106">
        <f>SUMPRODUCT((申込書!B14:B43="予備登録選手")*(申込書!G14:G43="○"))+SUMPRODUCT((申込書!B14:B43="競技支援スタッフ")*(申込書!G14:G43="○"))+SUMPRODUCT((申込書!B14:B43="その他")*(申込書!G14:G43="○"))</f>
        <v>0</v>
      </c>
      <c r="M63" s="107"/>
      <c r="N63" s="102"/>
      <c r="O63" s="63">
        <f>SUMPRODUCT((申込書!B14:B43="予備登録選手")*(申込書!H14:H43="○"))+SUMPRODUCT((申込書!B14:B43="競技支援スタッフ")*(申込書!H14:H43="○"))+SUMPRODUCT((申込書!B14:B43="その他")*(申込書!H14:H43="○"))</f>
        <v>0</v>
      </c>
      <c r="P63" s="63"/>
    </row>
    <row r="64" spans="1:16" ht="15.75" customHeight="1" x14ac:dyDescent="0.15">
      <c r="A64" s="75"/>
      <c r="B64" s="102"/>
      <c r="C64" s="11" t="s">
        <v>17</v>
      </c>
      <c r="D64" s="99">
        <f>SUMPRODUCT((申込書!B14:B43="予備登録選手")*(申込書!E14:E43="S"))+SUMPRODUCT((申込書!B14:B43="競技支援スタッフ")*(申込書!E14:E43="S"))+SUMPRODUCT((申込書!B14:B43="その他")*(申込書!E14:E43="S"))</f>
        <v>0</v>
      </c>
      <c r="E64" s="100"/>
      <c r="F64" s="102"/>
      <c r="G64" s="11" t="s">
        <v>17</v>
      </c>
      <c r="H64" s="99">
        <f>SUMPRODUCT((申込書!B14:B43="予備登録選手")*(申込書!F14:F43="S"))+SUMPRODUCT((申込書!B14:B43="競技支援スタッフ")*(申込書!F14:F43="S"))+SUMPRODUCT((申込書!B14:B43="その他")*(申込書!F14:F43="S"))</f>
        <v>0</v>
      </c>
      <c r="I64" s="100"/>
      <c r="J64" s="102"/>
      <c r="K64" s="73"/>
      <c r="L64" s="108"/>
      <c r="M64" s="109"/>
      <c r="N64" s="102"/>
      <c r="O64" s="63"/>
      <c r="P64" s="63"/>
    </row>
    <row r="65" spans="1:16" ht="15.75" customHeight="1" x14ac:dyDescent="0.15">
      <c r="A65" s="75"/>
      <c r="B65" s="102"/>
      <c r="C65" s="11" t="s">
        <v>19</v>
      </c>
      <c r="D65" s="99">
        <f>SUMPRODUCT((申込書!B14:B43="予備登録選手")*(申込書!E14:E43="M"))+SUMPRODUCT((申込書!B14:B43="競技支援スタッフ")*(申込書!E14:E43="M"))+SUMPRODUCT((申込書!B14:B43="その他")*(申込書!E14:E43="M"))</f>
        <v>0</v>
      </c>
      <c r="E65" s="100"/>
      <c r="F65" s="102"/>
      <c r="G65" s="11" t="s">
        <v>19</v>
      </c>
      <c r="H65" s="99">
        <f>SUMPRODUCT((申込書!B14:B43="予備登録選手")*(申込書!F14:F43="M"))+SUMPRODUCT((申込書!B14:B43="競技支援スタッフ")*(申込書!F14:F43="M"))+SUMPRODUCT((申込書!B14:B43="その他")*(申込書!F14:F43="M"))</f>
        <v>0</v>
      </c>
      <c r="I65" s="100"/>
      <c r="J65" s="102"/>
      <c r="K65" s="73"/>
      <c r="L65" s="108"/>
      <c r="M65" s="109"/>
      <c r="N65" s="102"/>
      <c r="O65" s="63"/>
      <c r="P65" s="63"/>
    </row>
    <row r="66" spans="1:16" ht="15.75" customHeight="1" x14ac:dyDescent="0.15">
      <c r="A66" s="75"/>
      <c r="B66" s="102"/>
      <c r="C66" s="11" t="s">
        <v>20</v>
      </c>
      <c r="D66" s="99">
        <f>SUMPRODUCT((申込書!B14:B43="予備登録選手")*(申込書!E14:E43="L"))+SUMPRODUCT((申込書!B14:B43="競技支援スタッフ")*(申込書!E14:E43="L"))+SUMPRODUCT((申込書!B14:B43="その他")*(申込書!E14:E43="L"))</f>
        <v>0</v>
      </c>
      <c r="E66" s="100"/>
      <c r="F66" s="102"/>
      <c r="G66" s="11" t="s">
        <v>20</v>
      </c>
      <c r="H66" s="99">
        <f>SUMPRODUCT((申込書!B14:B43="予備登録選手")*(申込書!F14:F43="L"))+SUMPRODUCT((申込書!B14:B43="競技支援スタッフ")*(申込書!F14:F43="L"))+SUMPRODUCT((申込書!B14:B43="その他")*(申込書!F14:F43="L"))</f>
        <v>0</v>
      </c>
      <c r="I66" s="100"/>
      <c r="J66" s="102"/>
      <c r="K66" s="73"/>
      <c r="L66" s="108"/>
      <c r="M66" s="109"/>
      <c r="N66" s="102"/>
      <c r="O66" s="63"/>
      <c r="P66" s="63"/>
    </row>
    <row r="67" spans="1:16" ht="15.75" customHeight="1" x14ac:dyDescent="0.15">
      <c r="A67" s="75"/>
      <c r="B67" s="102"/>
      <c r="C67" s="11" t="s">
        <v>38</v>
      </c>
      <c r="D67" s="99">
        <f>SUMPRODUCT((申込書!B14:B43="予備登録選手")*(申込書!E14:E43="O"))+SUMPRODUCT((申込書!B14:B43="競技支援スタッフ")*(申込書!E14:E43="O"))+SUMPRODUCT((申込書!B14:B43="その他")*(申込書!E14:E43="O"))</f>
        <v>0</v>
      </c>
      <c r="E67" s="100"/>
      <c r="F67" s="102"/>
      <c r="G67" s="11" t="s">
        <v>38</v>
      </c>
      <c r="H67" s="99">
        <f>SUMPRODUCT((申込書!B14:B43="予備登録選手")*(申込書!F14:F43="O"))+SUMPRODUCT((申込書!B14:B43="競技支援スタッフ")*(申込書!F14:F43="O"))+SUMPRODUCT((申込書!B14:B43="その他")*(申込書!F14:F43="O"))</f>
        <v>0</v>
      </c>
      <c r="I67" s="100"/>
      <c r="J67" s="102"/>
      <c r="K67" s="73"/>
      <c r="L67" s="108"/>
      <c r="M67" s="109"/>
      <c r="N67" s="102"/>
      <c r="O67" s="63"/>
      <c r="P67" s="63"/>
    </row>
    <row r="68" spans="1:16" ht="15.75" customHeight="1" x14ac:dyDescent="0.15">
      <c r="A68" s="75"/>
      <c r="B68" s="102"/>
      <c r="C68" s="11" t="s">
        <v>39</v>
      </c>
      <c r="D68" s="99">
        <f>SUMPRODUCT((申込書!B14:B43="予備登録選手")*(申込書!E14:E43="XO"))+SUMPRODUCT((申込書!B14:B43="競技支援スタッフ")*(申込書!E14:E43="XO"))+SUMPRODUCT((申込書!B14:B43="その他")*(申込書!E14:E43="XO"))</f>
        <v>0</v>
      </c>
      <c r="E68" s="100"/>
      <c r="F68" s="102"/>
      <c r="G68" s="11" t="s">
        <v>39</v>
      </c>
      <c r="H68" s="99">
        <f>SUMPRODUCT((申込書!B14:B43="予備登録選手")*(申込書!F14:F43="XO"))+SUMPRODUCT((申込書!B14:B43="競技支援スタッフ")*(申込書!F14:F43="XO"))+SUMPRODUCT((申込書!B14:B43="その他")*(申込書!F14:F43="XO"))</f>
        <v>0</v>
      </c>
      <c r="I68" s="100"/>
      <c r="J68" s="102"/>
      <c r="K68" s="73"/>
      <c r="L68" s="108"/>
      <c r="M68" s="109"/>
      <c r="N68" s="102"/>
      <c r="O68" s="63"/>
      <c r="P68" s="63"/>
    </row>
    <row r="69" spans="1:16" ht="15.75" customHeight="1" x14ac:dyDescent="0.15">
      <c r="A69" s="75"/>
      <c r="B69" s="102"/>
      <c r="C69" s="11" t="s">
        <v>40</v>
      </c>
      <c r="D69" s="99">
        <f>SUMPRODUCT((申込書!B14:B43="予備登録選手")*(申込書!E14:E43="2XO"))+SUMPRODUCT((申込書!B14:B43="競技支援スタッフ")*(申込書!E14:E43="2XO"))+SUMPRODUCT((申込書!B14:B43="その他")*(申込書!E14:E43="2XO"))</f>
        <v>0</v>
      </c>
      <c r="E69" s="100"/>
      <c r="F69" s="102"/>
      <c r="G69" s="11" t="s">
        <v>40</v>
      </c>
      <c r="H69" s="99">
        <f>SUMPRODUCT((申込書!B14:B43="予備登録選手")*(申込書!F14:F43="2XO"))+SUMPRODUCT((申込書!B14:B43="競技支援スタッフ")*(申込書!F14:F43="2XO"))+SUMPRODUCT((申込書!B14:B43="その他")*(申込書!F14:F43="2XO"))</f>
        <v>0</v>
      </c>
      <c r="I69" s="100"/>
      <c r="J69" s="102"/>
      <c r="K69" s="73"/>
      <c r="L69" s="108"/>
      <c r="M69" s="109"/>
      <c r="N69" s="102"/>
      <c r="O69" s="63"/>
      <c r="P69" s="63"/>
    </row>
    <row r="70" spans="1:16" ht="15.75" customHeight="1" x14ac:dyDescent="0.15">
      <c r="A70" s="75"/>
      <c r="B70" s="103"/>
      <c r="C70" s="11" t="s">
        <v>13</v>
      </c>
      <c r="D70" s="99">
        <f>SUMPRODUCT((申込書!B14:B43="予備登録選手")*(申込書!E14:E43="特注"))+SUMPRODUCT((申込書!B14:B43="競技支援スタッフ")*(申込書!E14:E43="特注"))+SUMPRODUCT((申込書!B14:B43="その他")*(申込書!E14:E43="特注"))</f>
        <v>0</v>
      </c>
      <c r="E70" s="100"/>
      <c r="F70" s="103"/>
      <c r="G70" s="11" t="s">
        <v>13</v>
      </c>
      <c r="H70" s="99">
        <f>SUMPRODUCT((申込書!B14:B43="予備登録選手")*(申込書!F14:F43="特注"))+SUMPRODUCT((申込書!B14:B43="競技支援スタッフ")*(申込書!F14:F43="特注"))+SUMPRODUCT((申込書!B14:B43="その他")*(申込書!F14:F43="特注"))</f>
        <v>0</v>
      </c>
      <c r="I70" s="100"/>
      <c r="J70" s="103"/>
      <c r="K70" s="74"/>
      <c r="L70" s="110"/>
      <c r="M70" s="111"/>
      <c r="N70" s="103"/>
      <c r="O70" s="63"/>
      <c r="P70" s="63"/>
    </row>
    <row r="71" spans="1:16" ht="15.75" customHeight="1" x14ac:dyDescent="0.15">
      <c r="A71" s="75"/>
      <c r="B71" s="58" t="s">
        <v>1</v>
      </c>
      <c r="C71" s="58"/>
      <c r="D71" s="99">
        <f>SUM(D63:E70)</f>
        <v>0</v>
      </c>
      <c r="E71" s="100"/>
      <c r="F71" s="58" t="s">
        <v>1</v>
      </c>
      <c r="G71" s="58"/>
      <c r="H71" s="99">
        <f>SUM(H63:I70)</f>
        <v>0</v>
      </c>
      <c r="I71" s="100"/>
      <c r="J71" s="58" t="s">
        <v>1</v>
      </c>
      <c r="K71" s="58"/>
      <c r="L71" s="99">
        <f>L63</f>
        <v>0</v>
      </c>
      <c r="M71" s="100"/>
      <c r="N71" s="15" t="s">
        <v>1</v>
      </c>
      <c r="O71" s="11">
        <f>O63</f>
        <v>0</v>
      </c>
      <c r="P71" s="63"/>
    </row>
    <row r="72" spans="1:16" ht="8.25" customHeight="1" thickBot="1" x14ac:dyDescent="0.2"/>
    <row r="73" spans="1:16" ht="15.75" customHeight="1" x14ac:dyDescent="0.15">
      <c r="A73" s="114" t="s">
        <v>37</v>
      </c>
      <c r="B73" s="117" t="s">
        <v>5</v>
      </c>
      <c r="C73" s="41" t="s">
        <v>100</v>
      </c>
      <c r="D73" s="119" t="s">
        <v>10</v>
      </c>
      <c r="E73" s="120"/>
      <c r="F73" s="121" t="s">
        <v>7</v>
      </c>
      <c r="G73" s="41" t="s">
        <v>100</v>
      </c>
      <c r="H73" s="119" t="s">
        <v>11</v>
      </c>
      <c r="I73" s="120"/>
      <c r="J73" s="121" t="s">
        <v>6</v>
      </c>
      <c r="K73" s="41" t="s">
        <v>100</v>
      </c>
      <c r="L73" s="119" t="s">
        <v>11</v>
      </c>
      <c r="M73" s="120"/>
      <c r="N73" s="121" t="s">
        <v>84</v>
      </c>
      <c r="O73" s="42" t="s">
        <v>12</v>
      </c>
      <c r="P73" s="43" t="s">
        <v>3</v>
      </c>
    </row>
    <row r="74" spans="1:16" ht="15.75" customHeight="1" x14ac:dyDescent="0.15">
      <c r="A74" s="115"/>
      <c r="B74" s="118"/>
      <c r="C74" s="11" t="s">
        <v>18</v>
      </c>
      <c r="D74" s="99">
        <f>SUM(D8,D19,D30,D41,D52,D63)</f>
        <v>0</v>
      </c>
      <c r="E74" s="100"/>
      <c r="F74" s="102"/>
      <c r="G74" s="11" t="s">
        <v>18</v>
      </c>
      <c r="H74" s="99">
        <f t="shared" ref="H74:H81" si="0">SUM(H8,H19,H30,H41,H52,H63)</f>
        <v>0</v>
      </c>
      <c r="I74" s="100"/>
      <c r="J74" s="102"/>
      <c r="K74" s="72" t="s">
        <v>14</v>
      </c>
      <c r="L74" s="106">
        <f>SUM(L8,L19,L30,L41,L52,L63)</f>
        <v>0</v>
      </c>
      <c r="M74" s="107"/>
      <c r="N74" s="102"/>
      <c r="O74" s="67">
        <f>SUM(O8,O19,O30,O41,O52,O63)</f>
        <v>0</v>
      </c>
      <c r="P74" s="126"/>
    </row>
    <row r="75" spans="1:16" ht="15.75" customHeight="1" x14ac:dyDescent="0.15">
      <c r="A75" s="115"/>
      <c r="B75" s="118"/>
      <c r="C75" s="11" t="s">
        <v>17</v>
      </c>
      <c r="D75" s="99">
        <f t="shared" ref="D75:D81" si="1">SUM(D9,D20,D31,D42,D53,D64)</f>
        <v>0</v>
      </c>
      <c r="E75" s="100"/>
      <c r="F75" s="102"/>
      <c r="G75" s="11" t="s">
        <v>17</v>
      </c>
      <c r="H75" s="99">
        <f t="shared" si="0"/>
        <v>0</v>
      </c>
      <c r="I75" s="100"/>
      <c r="J75" s="102"/>
      <c r="K75" s="73"/>
      <c r="L75" s="108"/>
      <c r="M75" s="109"/>
      <c r="N75" s="102"/>
      <c r="O75" s="65"/>
      <c r="P75" s="126"/>
    </row>
    <row r="76" spans="1:16" ht="15.75" customHeight="1" x14ac:dyDescent="0.15">
      <c r="A76" s="115"/>
      <c r="B76" s="118"/>
      <c r="C76" s="11" t="s">
        <v>19</v>
      </c>
      <c r="D76" s="99">
        <f t="shared" si="1"/>
        <v>0</v>
      </c>
      <c r="E76" s="100"/>
      <c r="F76" s="102"/>
      <c r="G76" s="11" t="s">
        <v>19</v>
      </c>
      <c r="H76" s="99">
        <f t="shared" si="0"/>
        <v>0</v>
      </c>
      <c r="I76" s="100"/>
      <c r="J76" s="102"/>
      <c r="K76" s="73"/>
      <c r="L76" s="108"/>
      <c r="M76" s="109"/>
      <c r="N76" s="102"/>
      <c r="O76" s="65"/>
      <c r="P76" s="126"/>
    </row>
    <row r="77" spans="1:16" ht="15.75" customHeight="1" x14ac:dyDescent="0.15">
      <c r="A77" s="115"/>
      <c r="B77" s="118"/>
      <c r="C77" s="11" t="s">
        <v>20</v>
      </c>
      <c r="D77" s="99">
        <f t="shared" si="1"/>
        <v>0</v>
      </c>
      <c r="E77" s="100"/>
      <c r="F77" s="102"/>
      <c r="G77" s="11" t="s">
        <v>20</v>
      </c>
      <c r="H77" s="99">
        <f t="shared" si="0"/>
        <v>0</v>
      </c>
      <c r="I77" s="100"/>
      <c r="J77" s="102"/>
      <c r="K77" s="73"/>
      <c r="L77" s="108"/>
      <c r="M77" s="109"/>
      <c r="N77" s="102"/>
      <c r="O77" s="65"/>
      <c r="P77" s="126"/>
    </row>
    <row r="78" spans="1:16" ht="15.75" customHeight="1" x14ac:dyDescent="0.15">
      <c r="A78" s="115"/>
      <c r="B78" s="118"/>
      <c r="C78" s="11" t="s">
        <v>38</v>
      </c>
      <c r="D78" s="99">
        <f t="shared" si="1"/>
        <v>0</v>
      </c>
      <c r="E78" s="100"/>
      <c r="F78" s="102"/>
      <c r="G78" s="11" t="s">
        <v>38</v>
      </c>
      <c r="H78" s="99">
        <f t="shared" si="0"/>
        <v>0</v>
      </c>
      <c r="I78" s="100"/>
      <c r="J78" s="102"/>
      <c r="K78" s="73"/>
      <c r="L78" s="108"/>
      <c r="M78" s="109"/>
      <c r="N78" s="102"/>
      <c r="O78" s="65"/>
      <c r="P78" s="126"/>
    </row>
    <row r="79" spans="1:16" ht="15.75" customHeight="1" x14ac:dyDescent="0.15">
      <c r="A79" s="115"/>
      <c r="B79" s="118"/>
      <c r="C79" s="11" t="s">
        <v>39</v>
      </c>
      <c r="D79" s="99">
        <f t="shared" si="1"/>
        <v>0</v>
      </c>
      <c r="E79" s="100"/>
      <c r="F79" s="102"/>
      <c r="G79" s="11" t="s">
        <v>39</v>
      </c>
      <c r="H79" s="99">
        <f t="shared" si="0"/>
        <v>0</v>
      </c>
      <c r="I79" s="100"/>
      <c r="J79" s="102"/>
      <c r="K79" s="73"/>
      <c r="L79" s="108"/>
      <c r="M79" s="109"/>
      <c r="N79" s="102"/>
      <c r="O79" s="65"/>
      <c r="P79" s="126"/>
    </row>
    <row r="80" spans="1:16" ht="15.75" customHeight="1" x14ac:dyDescent="0.15">
      <c r="A80" s="115"/>
      <c r="B80" s="118"/>
      <c r="C80" s="11" t="s">
        <v>40</v>
      </c>
      <c r="D80" s="99">
        <f t="shared" si="1"/>
        <v>0</v>
      </c>
      <c r="E80" s="100"/>
      <c r="F80" s="102"/>
      <c r="G80" s="11" t="s">
        <v>40</v>
      </c>
      <c r="H80" s="99">
        <f t="shared" si="0"/>
        <v>0</v>
      </c>
      <c r="I80" s="100"/>
      <c r="J80" s="102"/>
      <c r="K80" s="73"/>
      <c r="L80" s="108"/>
      <c r="M80" s="109"/>
      <c r="N80" s="102"/>
      <c r="O80" s="65"/>
      <c r="P80" s="126"/>
    </row>
    <row r="81" spans="1:16" ht="15.75" customHeight="1" x14ac:dyDescent="0.15">
      <c r="A81" s="115"/>
      <c r="B81" s="118"/>
      <c r="C81" s="11" t="s">
        <v>13</v>
      </c>
      <c r="D81" s="99">
        <f t="shared" si="1"/>
        <v>0</v>
      </c>
      <c r="E81" s="100"/>
      <c r="F81" s="102"/>
      <c r="G81" s="11" t="s">
        <v>13</v>
      </c>
      <c r="H81" s="99">
        <f t="shared" si="0"/>
        <v>0</v>
      </c>
      <c r="I81" s="100"/>
      <c r="J81" s="102"/>
      <c r="K81" s="73"/>
      <c r="L81" s="108"/>
      <c r="M81" s="109"/>
      <c r="N81" s="103"/>
      <c r="O81" s="65"/>
      <c r="P81" s="126"/>
    </row>
    <row r="82" spans="1:16" ht="15.75" customHeight="1" thickBot="1" x14ac:dyDescent="0.2">
      <c r="A82" s="116"/>
      <c r="B82" s="125" t="s">
        <v>1</v>
      </c>
      <c r="C82" s="124"/>
      <c r="D82" s="122">
        <f>SUM(D74:E81)</f>
        <v>0</v>
      </c>
      <c r="E82" s="123"/>
      <c r="F82" s="124" t="s">
        <v>1</v>
      </c>
      <c r="G82" s="124"/>
      <c r="H82" s="122">
        <f>SUM(H74:I81)</f>
        <v>0</v>
      </c>
      <c r="I82" s="123"/>
      <c r="J82" s="124" t="s">
        <v>1</v>
      </c>
      <c r="K82" s="124"/>
      <c r="L82" s="122">
        <f>L74</f>
        <v>0</v>
      </c>
      <c r="M82" s="123"/>
      <c r="N82" s="44" t="s">
        <v>1</v>
      </c>
      <c r="O82" s="45">
        <f>O74</f>
        <v>0</v>
      </c>
      <c r="P82" s="127"/>
    </row>
  </sheetData>
  <mergeCells count="246">
    <mergeCell ref="A3:C3"/>
    <mergeCell ref="O52:O59"/>
    <mergeCell ref="P52:P60"/>
    <mergeCell ref="H53:I53"/>
    <mergeCell ref="H54:I54"/>
    <mergeCell ref="N51:N59"/>
    <mergeCell ref="H58:I58"/>
    <mergeCell ref="O74:O81"/>
    <mergeCell ref="P74:P82"/>
    <mergeCell ref="D75:E75"/>
    <mergeCell ref="H75:I75"/>
    <mergeCell ref="D76:E76"/>
    <mergeCell ref="H76:I76"/>
    <mergeCell ref="D77:E77"/>
    <mergeCell ref="N73:N81"/>
    <mergeCell ref="D74:E74"/>
    <mergeCell ref="H74:I74"/>
    <mergeCell ref="K74:K81"/>
    <mergeCell ref="L74:M81"/>
    <mergeCell ref="H80:I80"/>
    <mergeCell ref="H81:I81"/>
    <mergeCell ref="D79:E79"/>
    <mergeCell ref="H79:I79"/>
    <mergeCell ref="H82:I82"/>
    <mergeCell ref="B82:C82"/>
    <mergeCell ref="J73:J81"/>
    <mergeCell ref="L73:M73"/>
    <mergeCell ref="J82:K82"/>
    <mergeCell ref="L82:M82"/>
    <mergeCell ref="H73:I73"/>
    <mergeCell ref="H77:I77"/>
    <mergeCell ref="D78:E78"/>
    <mergeCell ref="H78:I78"/>
    <mergeCell ref="A73:A82"/>
    <mergeCell ref="B73:B81"/>
    <mergeCell ref="D73:E73"/>
    <mergeCell ref="F73:F81"/>
    <mergeCell ref="D82:E82"/>
    <mergeCell ref="F82:G82"/>
    <mergeCell ref="D81:E81"/>
    <mergeCell ref="D80:E80"/>
    <mergeCell ref="D52:E52"/>
    <mergeCell ref="B60:C60"/>
    <mergeCell ref="D60:E60"/>
    <mergeCell ref="F60:G60"/>
    <mergeCell ref="B71:C71"/>
    <mergeCell ref="F71:G71"/>
    <mergeCell ref="D68:E68"/>
    <mergeCell ref="D69:E69"/>
    <mergeCell ref="D56:E56"/>
    <mergeCell ref="D53:E53"/>
    <mergeCell ref="D54:E54"/>
    <mergeCell ref="D55:E55"/>
    <mergeCell ref="D58:E58"/>
    <mergeCell ref="D57:E57"/>
    <mergeCell ref="A51:A60"/>
    <mergeCell ref="B51:B59"/>
    <mergeCell ref="H60:I60"/>
    <mergeCell ref="J60:K60"/>
    <mergeCell ref="L60:M60"/>
    <mergeCell ref="D59:E59"/>
    <mergeCell ref="L51:M51"/>
    <mergeCell ref="H51:I51"/>
    <mergeCell ref="H57:I57"/>
    <mergeCell ref="H59:I59"/>
    <mergeCell ref="H52:I52"/>
    <mergeCell ref="K52:K59"/>
    <mergeCell ref="L52:M59"/>
    <mergeCell ref="D51:E51"/>
    <mergeCell ref="F51:F59"/>
    <mergeCell ref="J51:J59"/>
    <mergeCell ref="H55:I55"/>
    <mergeCell ref="H56:I56"/>
    <mergeCell ref="O41:O48"/>
    <mergeCell ref="P41:P49"/>
    <mergeCell ref="D42:E42"/>
    <mergeCell ref="H42:I42"/>
    <mergeCell ref="D43:E43"/>
    <mergeCell ref="H43:I43"/>
    <mergeCell ref="J49:K49"/>
    <mergeCell ref="L49:M49"/>
    <mergeCell ref="H45:I45"/>
    <mergeCell ref="J40:J48"/>
    <mergeCell ref="L40:M40"/>
    <mergeCell ref="N40:N48"/>
    <mergeCell ref="D41:E41"/>
    <mergeCell ref="H41:I41"/>
    <mergeCell ref="K41:K48"/>
    <mergeCell ref="L41:M48"/>
    <mergeCell ref="D46:E46"/>
    <mergeCell ref="H46:I46"/>
    <mergeCell ref="D48:E48"/>
    <mergeCell ref="H40:I40"/>
    <mergeCell ref="H48:I48"/>
    <mergeCell ref="F49:G49"/>
    <mergeCell ref="H49:I49"/>
    <mergeCell ref="D47:E47"/>
    <mergeCell ref="H47:I47"/>
    <mergeCell ref="D44:E44"/>
    <mergeCell ref="H44:I44"/>
    <mergeCell ref="D45:E45"/>
    <mergeCell ref="H27:I27"/>
    <mergeCell ref="H19:I19"/>
    <mergeCell ref="H29:I29"/>
    <mergeCell ref="H38:I38"/>
    <mergeCell ref="A40:A49"/>
    <mergeCell ref="B40:B48"/>
    <mergeCell ref="D40:E40"/>
    <mergeCell ref="F40:F48"/>
    <mergeCell ref="B49:C49"/>
    <mergeCell ref="D49:E49"/>
    <mergeCell ref="A7:A16"/>
    <mergeCell ref="B7:B15"/>
    <mergeCell ref="D7:E7"/>
    <mergeCell ref="F7:F15"/>
    <mergeCell ref="D38:E38"/>
    <mergeCell ref="F38:G38"/>
    <mergeCell ref="B16:C16"/>
    <mergeCell ref="D16:E16"/>
    <mergeCell ref="B27:C27"/>
    <mergeCell ref="D27:E27"/>
    <mergeCell ref="F27:G27"/>
    <mergeCell ref="A18:A27"/>
    <mergeCell ref="B18:B26"/>
    <mergeCell ref="D19:E19"/>
    <mergeCell ref="A29:A38"/>
    <mergeCell ref="B29:B37"/>
    <mergeCell ref="D29:E29"/>
    <mergeCell ref="F29:F37"/>
    <mergeCell ref="B38:C38"/>
    <mergeCell ref="O8:O15"/>
    <mergeCell ref="H13:I13"/>
    <mergeCell ref="D15:E15"/>
    <mergeCell ref="H15:I15"/>
    <mergeCell ref="D14:E14"/>
    <mergeCell ref="N7:N15"/>
    <mergeCell ref="L8:M15"/>
    <mergeCell ref="D13:E13"/>
    <mergeCell ref="P8:P16"/>
    <mergeCell ref="D9:E9"/>
    <mergeCell ref="H9:I9"/>
    <mergeCell ref="D10:E10"/>
    <mergeCell ref="H10:I10"/>
    <mergeCell ref="H12:I12"/>
    <mergeCell ref="F16:G16"/>
    <mergeCell ref="H11:I11"/>
    <mergeCell ref="H7:I7"/>
    <mergeCell ref="H18:I18"/>
    <mergeCell ref="J18:J26"/>
    <mergeCell ref="H26:I26"/>
    <mergeCell ref="N18:N26"/>
    <mergeCell ref="H24:I24"/>
    <mergeCell ref="K8:K15"/>
    <mergeCell ref="L16:M16"/>
    <mergeCell ref="D25:E25"/>
    <mergeCell ref="H25:I25"/>
    <mergeCell ref="D26:E26"/>
    <mergeCell ref="D24:E24"/>
    <mergeCell ref="D18:E18"/>
    <mergeCell ref="F18:F26"/>
    <mergeCell ref="L18:M18"/>
    <mergeCell ref="H16:I16"/>
    <mergeCell ref="H14:I14"/>
    <mergeCell ref="D11:E11"/>
    <mergeCell ref="J7:J15"/>
    <mergeCell ref="L7:M7"/>
    <mergeCell ref="D12:E12"/>
    <mergeCell ref="J16:K16"/>
    <mergeCell ref="D8:E8"/>
    <mergeCell ref="H8:I8"/>
    <mergeCell ref="K19:K26"/>
    <mergeCell ref="P30:P38"/>
    <mergeCell ref="D31:E31"/>
    <mergeCell ref="H31:I31"/>
    <mergeCell ref="D32:E32"/>
    <mergeCell ref="H32:I32"/>
    <mergeCell ref="D33:E33"/>
    <mergeCell ref="H33:I33"/>
    <mergeCell ref="D34:E34"/>
    <mergeCell ref="H34:I34"/>
    <mergeCell ref="D35:E35"/>
    <mergeCell ref="L19:M26"/>
    <mergeCell ref="P19:P27"/>
    <mergeCell ref="D20:E20"/>
    <mergeCell ref="H20:I20"/>
    <mergeCell ref="D21:E21"/>
    <mergeCell ref="H21:I21"/>
    <mergeCell ref="D22:E22"/>
    <mergeCell ref="H22:I22"/>
    <mergeCell ref="D23:E23"/>
    <mergeCell ref="H23:I23"/>
    <mergeCell ref="J27:K27"/>
    <mergeCell ref="L27:M27"/>
    <mergeCell ref="O19:O26"/>
    <mergeCell ref="J38:K38"/>
    <mergeCell ref="L38:M38"/>
    <mergeCell ref="J29:J37"/>
    <mergeCell ref="L29:M29"/>
    <mergeCell ref="L30:M37"/>
    <mergeCell ref="O30:O37"/>
    <mergeCell ref="H35:I35"/>
    <mergeCell ref="D37:E37"/>
    <mergeCell ref="H37:I37"/>
    <mergeCell ref="D36:E36"/>
    <mergeCell ref="H36:I36"/>
    <mergeCell ref="N29:N37"/>
    <mergeCell ref="D30:E30"/>
    <mergeCell ref="H30:I30"/>
    <mergeCell ref="K30:K37"/>
    <mergeCell ref="B62:B70"/>
    <mergeCell ref="D62:E62"/>
    <mergeCell ref="F62:F70"/>
    <mergeCell ref="H62:I62"/>
    <mergeCell ref="D66:E66"/>
    <mergeCell ref="H66:I66"/>
    <mergeCell ref="D67:E67"/>
    <mergeCell ref="H67:I67"/>
    <mergeCell ref="A62:A71"/>
    <mergeCell ref="D63:E63"/>
    <mergeCell ref="H63:I63"/>
    <mergeCell ref="H69:I69"/>
    <mergeCell ref="H71:I71"/>
    <mergeCell ref="A1:P1"/>
    <mergeCell ref="G5:H5"/>
    <mergeCell ref="O5:P5"/>
    <mergeCell ref="M5:N5"/>
    <mergeCell ref="I5:L5"/>
    <mergeCell ref="C5:F5"/>
    <mergeCell ref="A5:B5"/>
    <mergeCell ref="J71:K71"/>
    <mergeCell ref="L71:M71"/>
    <mergeCell ref="J62:J70"/>
    <mergeCell ref="L62:M62"/>
    <mergeCell ref="N62:N70"/>
    <mergeCell ref="K63:K70"/>
    <mergeCell ref="L63:M70"/>
    <mergeCell ref="P63:P71"/>
    <mergeCell ref="D64:E64"/>
    <mergeCell ref="H64:I64"/>
    <mergeCell ref="D65:E65"/>
    <mergeCell ref="H65:I65"/>
    <mergeCell ref="H68:I68"/>
    <mergeCell ref="D70:E70"/>
    <mergeCell ref="H70:I70"/>
    <mergeCell ref="D71:E71"/>
    <mergeCell ref="O63:O70"/>
  </mergeCells>
  <phoneticPr fontId="2"/>
  <printOptions horizontalCentered="1"/>
  <pageMargins left="0.59055118110236227" right="0.59055118110236227" top="0.39370078740157483" bottom="0.39370078740157483" header="0.31496062992125984" footer="0.31496062992125984"/>
  <pageSetup paperSize="9" scale="67" orientation="portrait" verticalDpi="0" r:id="rId1"/>
  <ignoredErrors>
    <ignoredError sqref="H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J48"/>
  <sheetViews>
    <sheetView workbookViewId="0">
      <selection activeCell="C16" sqref="C16"/>
    </sheetView>
  </sheetViews>
  <sheetFormatPr defaultRowHeight="13.5" x14ac:dyDescent="0.15"/>
  <cols>
    <col min="1" max="16384" width="9" style="1"/>
  </cols>
  <sheetData>
    <row r="1" spans="1:10" ht="13.5" customHeight="1" x14ac:dyDescent="0.15">
      <c r="A1" s="128" t="s">
        <v>102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ht="13.5" customHeight="1" x14ac:dyDescent="0.15">
      <c r="A2" s="128"/>
      <c r="B2" s="128"/>
      <c r="C2" s="128"/>
      <c r="D2" s="128"/>
      <c r="E2" s="128"/>
      <c r="F2" s="128"/>
      <c r="G2" s="128"/>
      <c r="H2" s="128"/>
      <c r="I2" s="128"/>
      <c r="J2" s="128"/>
    </row>
    <row r="4" spans="1:10" ht="165" customHeight="1" x14ac:dyDescent="0.15">
      <c r="A4" s="130" t="s">
        <v>119</v>
      </c>
      <c r="B4" s="130"/>
      <c r="C4" s="130"/>
      <c r="D4" s="130"/>
      <c r="E4" s="130"/>
      <c r="F4" s="130"/>
      <c r="G4" s="130"/>
      <c r="H4" s="130"/>
      <c r="I4" s="130"/>
      <c r="J4" s="130"/>
    </row>
    <row r="5" spans="1:10" ht="13.5" customHeight="1" x14ac:dyDescent="0.15"/>
    <row r="6" spans="1:10" s="4" customFormat="1" ht="13.5" customHeight="1" x14ac:dyDescent="0.15">
      <c r="A6" s="46" t="s">
        <v>101</v>
      </c>
    </row>
    <row r="7" spans="1:10" ht="13.5" customHeight="1" x14ac:dyDescent="0.15">
      <c r="A7" s="133" t="s">
        <v>120</v>
      </c>
      <c r="B7" s="133"/>
      <c r="C7" s="133"/>
      <c r="D7" s="133"/>
      <c r="E7" s="133"/>
      <c r="F7" s="133"/>
      <c r="G7" s="133"/>
      <c r="H7" s="133"/>
      <c r="I7" s="133"/>
      <c r="J7" s="133"/>
    </row>
    <row r="8" spans="1:10" ht="13.5" customHeight="1" x14ac:dyDescent="0.15">
      <c r="A8" s="133"/>
      <c r="B8" s="133"/>
      <c r="C8" s="133"/>
      <c r="D8" s="133"/>
      <c r="E8" s="133"/>
      <c r="F8" s="133"/>
      <c r="G8" s="133"/>
      <c r="H8" s="133"/>
      <c r="I8" s="133"/>
      <c r="J8" s="133"/>
    </row>
    <row r="9" spans="1:10" ht="13.5" customHeight="1" x14ac:dyDescent="0.15">
      <c r="A9" s="132" t="s">
        <v>124</v>
      </c>
      <c r="B9" s="132"/>
      <c r="C9" s="132"/>
      <c r="D9" s="132"/>
      <c r="E9" s="132"/>
      <c r="F9" s="132"/>
      <c r="G9" s="132"/>
      <c r="H9" s="132"/>
      <c r="I9" s="132"/>
      <c r="J9" s="132"/>
    </row>
    <row r="10" spans="1:10" ht="13.5" customHeight="1" x14ac:dyDescent="0.15">
      <c r="A10" s="132"/>
      <c r="B10" s="132"/>
      <c r="C10" s="132"/>
      <c r="D10" s="132"/>
      <c r="E10" s="132"/>
      <c r="F10" s="132"/>
      <c r="G10" s="132"/>
      <c r="H10" s="132"/>
      <c r="I10" s="132"/>
      <c r="J10" s="132"/>
    </row>
    <row r="11" spans="1:10" ht="13.5" customHeight="1" x14ac:dyDescent="0.15"/>
    <row r="12" spans="1:10" s="4" customFormat="1" ht="13.5" customHeight="1" x14ac:dyDescent="0.15">
      <c r="A12" s="46" t="s">
        <v>22</v>
      </c>
    </row>
    <row r="13" spans="1:10" ht="13.5" customHeight="1" x14ac:dyDescent="0.15">
      <c r="A13" s="135" t="s">
        <v>103</v>
      </c>
      <c r="B13" s="135"/>
      <c r="C13" s="135"/>
      <c r="D13" s="135"/>
      <c r="E13" s="135"/>
      <c r="F13" s="135"/>
      <c r="G13" s="135"/>
      <c r="H13" s="135"/>
      <c r="I13" s="135"/>
      <c r="J13" s="135"/>
    </row>
    <row r="14" spans="1:10" ht="13.5" customHeight="1" x14ac:dyDescent="0.15">
      <c r="A14" s="132" t="s">
        <v>125</v>
      </c>
      <c r="B14" s="132"/>
      <c r="C14" s="132"/>
      <c r="D14" s="132"/>
      <c r="E14" s="132"/>
      <c r="F14" s="132"/>
      <c r="G14" s="132"/>
      <c r="H14" s="132"/>
      <c r="I14" s="132"/>
      <c r="J14" s="132"/>
    </row>
    <row r="15" spans="1:10" ht="13.5" customHeight="1" x14ac:dyDescent="0.15">
      <c r="A15" s="132"/>
      <c r="B15" s="132"/>
      <c r="C15" s="132"/>
      <c r="D15" s="132"/>
      <c r="E15" s="132"/>
      <c r="F15" s="132"/>
      <c r="G15" s="132"/>
      <c r="H15" s="132"/>
      <c r="I15" s="132"/>
      <c r="J15" s="132"/>
    </row>
    <row r="16" spans="1:10" ht="13.5" customHeight="1" x14ac:dyDescent="0.15"/>
    <row r="17" spans="1:10" s="4" customFormat="1" ht="13.5" customHeight="1" x14ac:dyDescent="0.15">
      <c r="A17" s="46" t="s">
        <v>23</v>
      </c>
    </row>
    <row r="18" spans="1:10" ht="13.5" customHeight="1" x14ac:dyDescent="0.15">
      <c r="A18" s="135" t="s">
        <v>121</v>
      </c>
      <c r="B18" s="135"/>
      <c r="C18" s="135"/>
      <c r="D18" s="135"/>
      <c r="E18" s="135"/>
      <c r="F18" s="135"/>
      <c r="G18" s="135"/>
      <c r="H18" s="135"/>
      <c r="I18" s="135"/>
      <c r="J18" s="135"/>
    </row>
    <row r="19" spans="1:10" ht="13.5" customHeight="1" x14ac:dyDescent="0.15"/>
    <row r="20" spans="1:10" s="4" customFormat="1" ht="13.5" customHeight="1" x14ac:dyDescent="0.15">
      <c r="A20" s="46" t="s">
        <v>28</v>
      </c>
    </row>
    <row r="21" spans="1:10" ht="13.5" customHeight="1" x14ac:dyDescent="0.15">
      <c r="A21" s="1" t="s">
        <v>24</v>
      </c>
    </row>
    <row r="22" spans="1:10" ht="13.5" customHeight="1" x14ac:dyDescent="0.15">
      <c r="A22" s="135" t="s">
        <v>122</v>
      </c>
      <c r="B22" s="135"/>
      <c r="C22" s="135"/>
      <c r="D22" s="135"/>
      <c r="E22" s="135"/>
      <c r="F22" s="135"/>
      <c r="G22" s="135"/>
      <c r="H22" s="135"/>
      <c r="I22" s="135"/>
      <c r="J22" s="135"/>
    </row>
    <row r="23" spans="1:10" ht="13.5" customHeight="1" x14ac:dyDescent="0.15">
      <c r="A23" s="1" t="s">
        <v>27</v>
      </c>
    </row>
    <row r="24" spans="1:10" ht="13.5" customHeight="1" x14ac:dyDescent="0.15">
      <c r="A24" s="135" t="s">
        <v>122</v>
      </c>
      <c r="B24" s="135"/>
      <c r="C24" s="135"/>
      <c r="D24" s="135"/>
      <c r="E24" s="135"/>
      <c r="F24" s="135"/>
      <c r="G24" s="135"/>
      <c r="H24" s="135"/>
      <c r="I24" s="135"/>
      <c r="J24" s="135"/>
    </row>
    <row r="25" spans="1:10" ht="13.5" customHeight="1" x14ac:dyDescent="0.15">
      <c r="A25" s="134" t="s">
        <v>127</v>
      </c>
      <c r="B25" s="134"/>
      <c r="C25" s="134"/>
      <c r="D25" s="134"/>
      <c r="E25" s="134"/>
      <c r="F25" s="134"/>
      <c r="G25" s="134"/>
      <c r="H25" s="134"/>
      <c r="I25" s="134"/>
      <c r="J25" s="134"/>
    </row>
    <row r="26" spans="1:10" ht="13.5" customHeight="1" x14ac:dyDescent="0.15">
      <c r="A26" s="134"/>
      <c r="B26" s="134"/>
      <c r="C26" s="134"/>
      <c r="D26" s="134"/>
      <c r="E26" s="134"/>
      <c r="F26" s="134"/>
      <c r="G26" s="134"/>
      <c r="H26" s="134"/>
      <c r="I26" s="134"/>
      <c r="J26" s="134"/>
    </row>
    <row r="27" spans="1:10" s="3" customFormat="1" ht="13.5" customHeight="1" x14ac:dyDescent="0.15">
      <c r="A27" s="131" t="s">
        <v>126</v>
      </c>
      <c r="B27" s="131"/>
      <c r="C27" s="131"/>
      <c r="D27" s="131"/>
      <c r="E27" s="131"/>
      <c r="F27" s="131"/>
      <c r="G27" s="131"/>
      <c r="H27" s="131"/>
      <c r="I27" s="131"/>
      <c r="J27" s="131"/>
    </row>
    <row r="28" spans="1:10" s="3" customFormat="1" ht="13.5" customHeight="1" x14ac:dyDescent="0.15">
      <c r="A28" s="2"/>
      <c r="B28" s="2"/>
      <c r="C28" s="2"/>
      <c r="D28" s="2"/>
      <c r="E28" s="2"/>
      <c r="F28" s="2"/>
      <c r="G28" s="2"/>
      <c r="H28" s="2"/>
      <c r="I28" s="2"/>
    </row>
    <row r="29" spans="1:10" s="4" customFormat="1" ht="13.5" customHeight="1" x14ac:dyDescent="0.15">
      <c r="A29" s="46" t="s">
        <v>25</v>
      </c>
    </row>
    <row r="30" spans="1:10" ht="13.5" customHeight="1" x14ac:dyDescent="0.15">
      <c r="A30" s="1" t="s">
        <v>112</v>
      </c>
    </row>
    <row r="31" spans="1:10" ht="13.5" customHeight="1" x14ac:dyDescent="0.15"/>
    <row r="32" spans="1:10" s="4" customFormat="1" ht="13.5" customHeight="1" x14ac:dyDescent="0.15">
      <c r="A32" s="46" t="s">
        <v>26</v>
      </c>
    </row>
    <row r="33" spans="1:10" ht="13.5" customHeight="1" x14ac:dyDescent="0.15">
      <c r="A33" s="1" t="s">
        <v>112</v>
      </c>
    </row>
    <row r="34" spans="1:10" ht="13.5" customHeight="1" x14ac:dyDescent="0.15"/>
    <row r="35" spans="1:10" s="4" customFormat="1" ht="13.5" customHeight="1" x14ac:dyDescent="0.15">
      <c r="A35" s="46" t="s">
        <v>113</v>
      </c>
    </row>
    <row r="36" spans="1:10" ht="13.5" customHeight="1" x14ac:dyDescent="0.15">
      <c r="A36" s="1" t="s">
        <v>114</v>
      </c>
    </row>
    <row r="37" spans="1:10" ht="13.5" customHeight="1" x14ac:dyDescent="0.15"/>
    <row r="38" spans="1:10" s="4" customFormat="1" ht="13.5" customHeight="1" x14ac:dyDescent="0.15">
      <c r="A38" s="46" t="s">
        <v>115</v>
      </c>
    </row>
    <row r="39" spans="1:10" ht="13.5" customHeight="1" x14ac:dyDescent="0.15">
      <c r="A39" s="129" t="s">
        <v>116</v>
      </c>
      <c r="B39" s="129"/>
      <c r="C39" s="129"/>
      <c r="D39" s="129"/>
      <c r="E39" s="129"/>
      <c r="F39" s="129" t="s">
        <v>117</v>
      </c>
      <c r="G39" s="129"/>
      <c r="H39" s="129"/>
      <c r="I39" s="129"/>
    </row>
    <row r="40" spans="1:10" ht="13.5" customHeight="1" x14ac:dyDescent="0.15"/>
    <row r="41" spans="1:10" ht="13.5" customHeight="1" x14ac:dyDescent="0.15">
      <c r="A41" s="129" t="s">
        <v>118</v>
      </c>
      <c r="B41" s="129"/>
      <c r="C41" s="129"/>
      <c r="D41" s="129"/>
      <c r="E41" s="129"/>
      <c r="F41" s="136" t="s">
        <v>123</v>
      </c>
      <c r="G41" s="136"/>
      <c r="H41" s="136"/>
      <c r="I41" s="136"/>
      <c r="J41" s="136"/>
    </row>
    <row r="42" spans="1:10" ht="13.5" customHeight="1" x14ac:dyDescent="0.15">
      <c r="A42" s="3"/>
      <c r="B42" s="3"/>
      <c r="C42" s="3"/>
      <c r="D42" s="3"/>
      <c r="E42" s="3"/>
      <c r="F42" s="136"/>
      <c r="G42" s="136"/>
      <c r="H42" s="136"/>
      <c r="I42" s="136"/>
      <c r="J42" s="136"/>
    </row>
    <row r="43" spans="1:10" ht="13.5" customHeight="1" x14ac:dyDescent="0.15">
      <c r="A43" s="6"/>
      <c r="B43" s="6"/>
      <c r="C43" s="6"/>
      <c r="D43" s="6"/>
      <c r="E43" s="6"/>
      <c r="F43" s="136"/>
      <c r="G43" s="136"/>
      <c r="H43" s="136"/>
      <c r="I43" s="136"/>
      <c r="J43" s="136"/>
    </row>
    <row r="44" spans="1:10" ht="13.5" customHeight="1" x14ac:dyDescent="0.15"/>
    <row r="45" spans="1:10" ht="13.5" customHeight="1" x14ac:dyDescent="0.15"/>
    <row r="46" spans="1:10" ht="13.5" customHeight="1" x14ac:dyDescent="0.15"/>
    <row r="47" spans="1:10" ht="13.5" customHeight="1" x14ac:dyDescent="0.15"/>
    <row r="48" spans="1:10" ht="13.5" customHeight="1" x14ac:dyDescent="0.15"/>
  </sheetData>
  <mergeCells count="15">
    <mergeCell ref="A1:J2"/>
    <mergeCell ref="A41:E41"/>
    <mergeCell ref="A4:J4"/>
    <mergeCell ref="A39:E39"/>
    <mergeCell ref="F39:I39"/>
    <mergeCell ref="A27:J27"/>
    <mergeCell ref="A9:J10"/>
    <mergeCell ref="A14:J15"/>
    <mergeCell ref="A7:J8"/>
    <mergeCell ref="A25:J26"/>
    <mergeCell ref="A13:J13"/>
    <mergeCell ref="A18:J18"/>
    <mergeCell ref="A22:J22"/>
    <mergeCell ref="A24:J24"/>
    <mergeCell ref="F41:J43"/>
  </mergeCells>
  <phoneticPr fontId="2"/>
  <printOptions horizontalCentered="1"/>
  <pageMargins left="0.74803149606299213" right="0.59055118110236227" top="0.59055118110236227" bottom="0.59055118110236227" header="0.51181102362204722" footer="0.51181102362204722"/>
  <pageSetup paperSize="9" orientation="portrait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D9"/>
  <sheetViews>
    <sheetView workbookViewId="0">
      <selection activeCell="A2" sqref="A2"/>
    </sheetView>
  </sheetViews>
  <sheetFormatPr defaultRowHeight="13.5" x14ac:dyDescent="0.15"/>
  <cols>
    <col min="1" max="4" width="22.125" style="7" customWidth="1"/>
    <col min="5" max="16384" width="9" style="7"/>
  </cols>
  <sheetData>
    <row r="1" spans="1:4" ht="30.75" customHeight="1" x14ac:dyDescent="0.15">
      <c r="A1" s="51" t="s">
        <v>111</v>
      </c>
    </row>
    <row r="2" spans="1:4" ht="24" customHeight="1" x14ac:dyDescent="0.15">
      <c r="A2" s="52" t="s">
        <v>55</v>
      </c>
      <c r="B2" s="52" t="s">
        <v>56</v>
      </c>
      <c r="C2" s="52" t="s">
        <v>57</v>
      </c>
      <c r="D2" s="52" t="s">
        <v>58</v>
      </c>
    </row>
    <row r="3" spans="1:4" ht="24" customHeight="1" x14ac:dyDescent="0.15">
      <c r="A3" s="53" t="s">
        <v>104</v>
      </c>
      <c r="B3" s="54" t="s">
        <v>59</v>
      </c>
      <c r="C3" s="54" t="s">
        <v>60</v>
      </c>
      <c r="D3" s="54" t="s">
        <v>61</v>
      </c>
    </row>
    <row r="4" spans="1:4" ht="24" customHeight="1" x14ac:dyDescent="0.15">
      <c r="A4" s="53" t="s">
        <v>110</v>
      </c>
      <c r="B4" s="54" t="s">
        <v>62</v>
      </c>
      <c r="C4" s="54" t="s">
        <v>63</v>
      </c>
      <c r="D4" s="54" t="s">
        <v>64</v>
      </c>
    </row>
    <row r="5" spans="1:4" ht="24" customHeight="1" x14ac:dyDescent="0.15">
      <c r="A5" s="53" t="s">
        <v>105</v>
      </c>
      <c r="B5" s="54" t="s">
        <v>65</v>
      </c>
      <c r="C5" s="54" t="s">
        <v>66</v>
      </c>
      <c r="D5" s="54" t="s">
        <v>67</v>
      </c>
    </row>
    <row r="6" spans="1:4" ht="24" customHeight="1" x14ac:dyDescent="0.15">
      <c r="A6" s="53" t="s">
        <v>106</v>
      </c>
      <c r="B6" s="54" t="s">
        <v>68</v>
      </c>
      <c r="C6" s="54" t="s">
        <v>69</v>
      </c>
      <c r="D6" s="54" t="s">
        <v>70</v>
      </c>
    </row>
    <row r="7" spans="1:4" ht="24" customHeight="1" x14ac:dyDescent="0.15">
      <c r="A7" s="53" t="s">
        <v>107</v>
      </c>
      <c r="B7" s="54" t="s">
        <v>71</v>
      </c>
      <c r="C7" s="54" t="s">
        <v>72</v>
      </c>
      <c r="D7" s="54" t="s">
        <v>73</v>
      </c>
    </row>
    <row r="8" spans="1:4" ht="24" customHeight="1" x14ac:dyDescent="0.15">
      <c r="A8" s="53" t="s">
        <v>108</v>
      </c>
      <c r="B8" s="54" t="s">
        <v>74</v>
      </c>
      <c r="C8" s="54" t="s">
        <v>75</v>
      </c>
      <c r="D8" s="54" t="s">
        <v>76</v>
      </c>
    </row>
    <row r="9" spans="1:4" ht="24" customHeight="1" x14ac:dyDescent="0.15">
      <c r="A9" s="53" t="s">
        <v>109</v>
      </c>
      <c r="B9" s="55" t="s">
        <v>77</v>
      </c>
      <c r="C9" s="55" t="s">
        <v>78</v>
      </c>
      <c r="D9" s="55" t="s">
        <v>79</v>
      </c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申込書</vt:lpstr>
      <vt:lpstr>申込書（特注サイズ）</vt:lpstr>
      <vt:lpstr>集計</vt:lpstr>
      <vt:lpstr>申込書作成要領</vt:lpstr>
      <vt:lpstr>JASPOサイズ（男女共通）一覧表</vt:lpstr>
      <vt:lpstr>申込書!Print_Area</vt:lpstr>
      <vt:lpstr>'申込書（特注サイズ）'!Print_Area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kitagawa</dc:creator>
  <cp:lastModifiedBy>Administrator</cp:lastModifiedBy>
  <cp:lastPrinted>2019-04-15T08:20:38Z</cp:lastPrinted>
  <dcterms:created xsi:type="dcterms:W3CDTF">2001-07-05T02:00:38Z</dcterms:created>
  <dcterms:modified xsi:type="dcterms:W3CDTF">2019-10-09T02:34:58Z</dcterms:modified>
</cp:coreProperties>
</file>